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04_1200_1_basil_12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CB13" i="1" s="1"/>
  <c r="X13" i="1"/>
  <c r="Y13" i="1"/>
  <c r="AH13" i="1"/>
  <c r="AJ13" i="1" s="1"/>
  <c r="BG13" i="1"/>
  <c r="E13" i="1" s="1"/>
  <c r="BI13" i="1"/>
  <c r="BJ13" i="1"/>
  <c r="BK13" i="1"/>
  <c r="BP13" i="1"/>
  <c r="BQ13" i="1" s="1"/>
  <c r="BS13" i="1"/>
  <c r="CA13" i="1"/>
  <c r="O13" i="1" s="1"/>
  <c r="CC13" i="1"/>
  <c r="P13" i="1" s="1"/>
  <c r="CD13" i="1"/>
  <c r="CE13" i="1"/>
  <c r="Q14" i="1"/>
  <c r="V14" i="1"/>
  <c r="CB14" i="1" s="1"/>
  <c r="X14" i="1"/>
  <c r="Y14" i="1"/>
  <c r="AH14" i="1"/>
  <c r="AJ14" i="1" s="1"/>
  <c r="BG14" i="1"/>
  <c r="E14" i="1" s="1"/>
  <c r="BI14" i="1"/>
  <c r="BJ14" i="1"/>
  <c r="BK14" i="1"/>
  <c r="BP14" i="1"/>
  <c r="BQ14" i="1" s="1"/>
  <c r="BS14" i="1"/>
  <c r="CA14" i="1"/>
  <c r="O14" i="1" s="1"/>
  <c r="CC14" i="1"/>
  <c r="P14" i="1" s="1"/>
  <c r="CD14" i="1"/>
  <c r="CE14" i="1"/>
  <c r="Q15" i="1"/>
  <c r="V15" i="1"/>
  <c r="CB15" i="1" s="1"/>
  <c r="X15" i="1"/>
  <c r="Y15" i="1"/>
  <c r="AH15" i="1"/>
  <c r="AJ15" i="1" s="1"/>
  <c r="BG15" i="1"/>
  <c r="BH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X16" i="1"/>
  <c r="Y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 s="1"/>
  <c r="BG18" i="1"/>
  <c r="E18" i="1" s="1"/>
  <c r="BI18" i="1"/>
  <c r="BJ18" i="1"/>
  <c r="BK18" i="1"/>
  <c r="BP18" i="1"/>
  <c r="BQ18" i="1" s="1"/>
  <c r="BS18" i="1"/>
  <c r="CA18" i="1"/>
  <c r="O18" i="1" s="1"/>
  <c r="CC18" i="1"/>
  <c r="P18" i="1" s="1"/>
  <c r="CD18" i="1"/>
  <c r="CE18" i="1"/>
  <c r="Q19" i="1"/>
  <c r="V19" i="1"/>
  <c r="CB19" i="1" s="1"/>
  <c r="X19" i="1"/>
  <c r="Y19" i="1"/>
  <c r="AH19" i="1"/>
  <c r="AJ19" i="1"/>
  <c r="BG19" i="1"/>
  <c r="BH19" i="1" s="1"/>
  <c r="BI19" i="1"/>
  <c r="BJ19" i="1"/>
  <c r="BK19" i="1"/>
  <c r="BP19" i="1"/>
  <c r="BQ19" i="1" s="1"/>
  <c r="BS19" i="1"/>
  <c r="CA19" i="1"/>
  <c r="O19" i="1" s="1"/>
  <c r="CC19" i="1"/>
  <c r="P19" i="1" s="1"/>
  <c r="CD19" i="1"/>
  <c r="CE19" i="1"/>
  <c r="Q20" i="1"/>
  <c r="V20" i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E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V23" i="1"/>
  <c r="CB23" i="1" s="1"/>
  <c r="X23" i="1"/>
  <c r="Y23" i="1"/>
  <c r="AH23" i="1"/>
  <c r="AJ23" i="1" s="1"/>
  <c r="BG23" i="1"/>
  <c r="BH23" i="1" s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BH24" i="1" s="1"/>
  <c r="BI24" i="1"/>
  <c r="BJ24" i="1"/>
  <c r="BK24" i="1"/>
  <c r="BP24" i="1"/>
  <c r="BQ24" i="1" s="1"/>
  <c r="BS24" i="1"/>
  <c r="CA24" i="1"/>
  <c r="O24" i="1" s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I25" i="1"/>
  <c r="BJ25" i="1"/>
  <c r="BK25" i="1"/>
  <c r="BP25" i="1"/>
  <c r="BQ25" i="1" s="1"/>
  <c r="BS25" i="1"/>
  <c r="CA25" i="1"/>
  <c r="O25" i="1" s="1"/>
  <c r="CC25" i="1"/>
  <c r="P25" i="1" s="1"/>
  <c r="CD25" i="1"/>
  <c r="CE25" i="1"/>
  <c r="AC23" i="1" l="1"/>
  <c r="BH21" i="1"/>
  <c r="AD21" i="1" s="1"/>
  <c r="AC15" i="1"/>
  <c r="AC20" i="1"/>
  <c r="BL19" i="1"/>
  <c r="AF19" i="1" s="1"/>
  <c r="BM19" i="1" s="1"/>
  <c r="AC19" i="1"/>
  <c r="AC16" i="1"/>
  <c r="BT24" i="1"/>
  <c r="AC25" i="1"/>
  <c r="AC13" i="1"/>
  <c r="BT22" i="1"/>
  <c r="CB16" i="1"/>
  <c r="BT14" i="1"/>
  <c r="BT19" i="1"/>
  <c r="E23" i="1"/>
  <c r="BY23" i="1" s="1"/>
  <c r="CB20" i="1"/>
  <c r="BT17" i="1"/>
  <c r="E15" i="1"/>
  <c r="BY15" i="1" s="1"/>
  <c r="BL21" i="1"/>
  <c r="AF21" i="1" s="1"/>
  <c r="BM21" i="1" s="1"/>
  <c r="BN21" i="1" s="1"/>
  <c r="BO21" i="1" s="1"/>
  <c r="BR21" i="1" s="1"/>
  <c r="F21" i="1" s="1"/>
  <c r="BU21" i="1" s="1"/>
  <c r="G21" i="1" s="1"/>
  <c r="BH22" i="1"/>
  <c r="AD22" i="1" s="1"/>
  <c r="AC22" i="1"/>
  <c r="BH14" i="1"/>
  <c r="AD14" i="1" s="1"/>
  <c r="W14" i="1"/>
  <c r="BY14" i="1"/>
  <c r="W18" i="1"/>
  <c r="BY18" i="1"/>
  <c r="BT23" i="1"/>
  <c r="BT15" i="1"/>
  <c r="AC24" i="1"/>
  <c r="BT21" i="1"/>
  <c r="BH18" i="1"/>
  <c r="AD18" i="1" s="1"/>
  <c r="AC18" i="1"/>
  <c r="AC14" i="1"/>
  <c r="BT25" i="1"/>
  <c r="BL23" i="1"/>
  <c r="AF23" i="1" s="1"/>
  <c r="BM23" i="1" s="1"/>
  <c r="BN23" i="1" s="1"/>
  <c r="BO23" i="1" s="1"/>
  <c r="BR23" i="1" s="1"/>
  <c r="F23" i="1" s="1"/>
  <c r="BU23" i="1" s="1"/>
  <c r="BT20" i="1"/>
  <c r="BL15" i="1"/>
  <c r="AF15" i="1" s="1"/>
  <c r="BM15" i="1" s="1"/>
  <c r="BN15" i="1" s="1"/>
  <c r="BO15" i="1" s="1"/>
  <c r="BR15" i="1" s="1"/>
  <c r="F15" i="1" s="1"/>
  <c r="BU15" i="1" s="1"/>
  <c r="G15" i="1" s="1"/>
  <c r="BT13" i="1"/>
  <c r="AC21" i="1"/>
  <c r="E19" i="1"/>
  <c r="BY19" i="1" s="1"/>
  <c r="BT18" i="1"/>
  <c r="BT16" i="1"/>
  <c r="BH17" i="1"/>
  <c r="AD17" i="1" s="1"/>
  <c r="AC17" i="1"/>
  <c r="BY17" i="1"/>
  <c r="W17" i="1"/>
  <c r="W25" i="1"/>
  <c r="BY25" i="1"/>
  <c r="AD20" i="1"/>
  <c r="BL20" i="1"/>
  <c r="AF20" i="1" s="1"/>
  <c r="BM20" i="1" s="1"/>
  <c r="AD16" i="1"/>
  <c r="BL16" i="1"/>
  <c r="AF16" i="1" s="1"/>
  <c r="BM16" i="1" s="1"/>
  <c r="AD24" i="1"/>
  <c r="BL24" i="1"/>
  <c r="AF24" i="1" s="1"/>
  <c r="BM24" i="1" s="1"/>
  <c r="AE19" i="1"/>
  <c r="BN19" i="1"/>
  <c r="BO19" i="1" s="1"/>
  <c r="BR19" i="1" s="1"/>
  <c r="F19" i="1" s="1"/>
  <c r="BU19" i="1" s="1"/>
  <c r="G19" i="1" s="1"/>
  <c r="W22" i="1"/>
  <c r="BY22" i="1"/>
  <c r="AD19" i="1"/>
  <c r="BY13" i="1"/>
  <c r="W13" i="1"/>
  <c r="AD23" i="1"/>
  <c r="AD15" i="1"/>
  <c r="BY21" i="1"/>
  <c r="W21" i="1"/>
  <c r="E24" i="1"/>
  <c r="E20" i="1"/>
  <c r="E16" i="1"/>
  <c r="BH25" i="1"/>
  <c r="BH13" i="1"/>
  <c r="W19" i="1" l="1"/>
  <c r="W23" i="1"/>
  <c r="AE21" i="1"/>
  <c r="BL22" i="1"/>
  <c r="AF22" i="1" s="1"/>
  <c r="BM22" i="1" s="1"/>
  <c r="W15" i="1"/>
  <c r="AE15" i="1"/>
  <c r="G23" i="1"/>
  <c r="BW23" i="1" s="1"/>
  <c r="BL14" i="1"/>
  <c r="AF14" i="1" s="1"/>
  <c r="BM14" i="1" s="1"/>
  <c r="AE14" i="1" s="1"/>
  <c r="BX19" i="1"/>
  <c r="BZ19" i="1" s="1"/>
  <c r="BX23" i="1"/>
  <c r="BZ23" i="1" s="1"/>
  <c r="AE23" i="1"/>
  <c r="BL17" i="1"/>
  <c r="AF17" i="1" s="1"/>
  <c r="BM17" i="1" s="1"/>
  <c r="BX21" i="1"/>
  <c r="BZ21" i="1" s="1"/>
  <c r="BL18" i="1"/>
  <c r="AF18" i="1" s="1"/>
  <c r="BM18" i="1" s="1"/>
  <c r="BY24" i="1"/>
  <c r="W24" i="1"/>
  <c r="BV15" i="1"/>
  <c r="BW15" i="1"/>
  <c r="BV21" i="1"/>
  <c r="BW21" i="1"/>
  <c r="AD25" i="1"/>
  <c r="BL25" i="1"/>
  <c r="AF25" i="1" s="1"/>
  <c r="BM25" i="1" s="1"/>
  <c r="AE24" i="1"/>
  <c r="BN24" i="1"/>
  <c r="BO24" i="1" s="1"/>
  <c r="BR24" i="1" s="1"/>
  <c r="F24" i="1" s="1"/>
  <c r="BU24" i="1" s="1"/>
  <c r="G24" i="1" s="1"/>
  <c r="AE20" i="1"/>
  <c r="BN20" i="1"/>
  <c r="BO20" i="1" s="1"/>
  <c r="BR20" i="1" s="1"/>
  <c r="F20" i="1" s="1"/>
  <c r="BU20" i="1" s="1"/>
  <c r="G20" i="1" s="1"/>
  <c r="BY16" i="1"/>
  <c r="W16" i="1"/>
  <c r="AD13" i="1"/>
  <c r="BL13" i="1"/>
  <c r="AF13" i="1" s="1"/>
  <c r="BM13" i="1" s="1"/>
  <c r="BY20" i="1"/>
  <c r="W20" i="1"/>
  <c r="BX15" i="1"/>
  <c r="BZ15" i="1" s="1"/>
  <c r="BV19" i="1"/>
  <c r="BW19" i="1"/>
  <c r="AE16" i="1"/>
  <c r="BN16" i="1"/>
  <c r="BO16" i="1" s="1"/>
  <c r="BR16" i="1" s="1"/>
  <c r="F16" i="1" s="1"/>
  <c r="BV23" i="1" l="1"/>
  <c r="BN14" i="1"/>
  <c r="BO14" i="1" s="1"/>
  <c r="BR14" i="1" s="1"/>
  <c r="F14" i="1" s="1"/>
  <c r="BU14" i="1" s="1"/>
  <c r="G14" i="1" s="1"/>
  <c r="BV14" i="1" s="1"/>
  <c r="BN22" i="1"/>
  <c r="BO22" i="1" s="1"/>
  <c r="BR22" i="1" s="1"/>
  <c r="F22" i="1" s="1"/>
  <c r="AE22" i="1"/>
  <c r="BX24" i="1"/>
  <c r="BZ24" i="1" s="1"/>
  <c r="BN18" i="1"/>
  <c r="BO18" i="1" s="1"/>
  <c r="BR18" i="1" s="1"/>
  <c r="F18" i="1" s="1"/>
  <c r="BU18" i="1" s="1"/>
  <c r="G18" i="1" s="1"/>
  <c r="AE18" i="1"/>
  <c r="BN17" i="1"/>
  <c r="BO17" i="1" s="1"/>
  <c r="BR17" i="1" s="1"/>
  <c r="F17" i="1" s="1"/>
  <c r="AE17" i="1"/>
  <c r="BW20" i="1"/>
  <c r="BV20" i="1"/>
  <c r="BN25" i="1"/>
  <c r="BO25" i="1" s="1"/>
  <c r="BR25" i="1" s="1"/>
  <c r="F25" i="1" s="1"/>
  <c r="BU25" i="1" s="1"/>
  <c r="G25" i="1" s="1"/>
  <c r="AE25" i="1"/>
  <c r="BN13" i="1"/>
  <c r="BO13" i="1" s="1"/>
  <c r="BR13" i="1" s="1"/>
  <c r="F13" i="1" s="1"/>
  <c r="BU13" i="1" s="1"/>
  <c r="G13" i="1" s="1"/>
  <c r="AE13" i="1"/>
  <c r="BW24" i="1"/>
  <c r="BV24" i="1"/>
  <c r="BU16" i="1"/>
  <c r="G16" i="1" s="1"/>
  <c r="BX16" i="1"/>
  <c r="BZ16" i="1" s="1"/>
  <c r="BX20" i="1"/>
  <c r="BZ20" i="1" s="1"/>
  <c r="BW14" i="1" l="1"/>
  <c r="BX14" i="1"/>
  <c r="BZ14" i="1" s="1"/>
  <c r="BU22" i="1"/>
  <c r="G22" i="1" s="1"/>
  <c r="BX22" i="1"/>
  <c r="BZ22" i="1" s="1"/>
  <c r="BU17" i="1"/>
  <c r="G17" i="1" s="1"/>
  <c r="BX17" i="1"/>
  <c r="BZ17" i="1" s="1"/>
  <c r="BX25" i="1"/>
  <c r="BZ25" i="1" s="1"/>
  <c r="BX18" i="1"/>
  <c r="BZ18" i="1" s="1"/>
  <c r="BV18" i="1"/>
  <c r="BW18" i="1"/>
  <c r="BV13" i="1"/>
  <c r="BW13" i="1"/>
  <c r="BX13" i="1"/>
  <c r="BZ13" i="1" s="1"/>
  <c r="BW16" i="1"/>
  <c r="BV16" i="1"/>
  <c r="BV25" i="1"/>
  <c r="BW25" i="1"/>
  <c r="BV22" i="1" l="1"/>
  <c r="BW22" i="1"/>
  <c r="BV17" i="1"/>
  <c r="BW17" i="1"/>
</calcChain>
</file>

<file path=xl/sharedStrings.xml><?xml version="1.0" encoding="utf-8"?>
<sst xmlns="http://schemas.openxmlformats.org/spreadsheetml/2006/main" count="193" uniqueCount="112">
  <si>
    <t>OPEN 6.3.4</t>
  </si>
  <si>
    <t>Tue Feb  4 2020 11:48:21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</si>
  <si>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</si>
  <si>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</si>
  <si>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</si>
  <si>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</si>
  <si>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</si>
  <si>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</si>
  <si>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</si>
  <si>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</si>
  <si>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</si>
  <si>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</si>
  <si>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</si>
  <si>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</si>
  <si>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</si>
  <si>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</si>
  <si>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</si>
  <si>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</si>
  <si>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</si>
  <si>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</si>
  <si>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</si>
  <si>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</si>
  <si>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</si>
  <si>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</si>
  <si>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</si>
  <si>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</si>
  <si>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</si>
  <si>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</si>
  <si>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</si>
  <si>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</si>
  <si>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</si>
  <si>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</si>
  <si>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</si>
  <si>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</si>
  <si>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</si>
  <si>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</si>
  <si>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</si>
  <si>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</si>
  <si>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</si>
  <si>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</si>
  <si>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</si>
  <si>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</si>
  <si>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</si>
  <si>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</si>
  <si>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</si>
  <si>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</si>
  <si>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</si>
  <si>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</si>
  <si>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</si>
  <si>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</si>
  <si>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</si>
  <si>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</si>
  <si>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</si>
  <si>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</si>
  <si>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</si>
  <si>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</si>
  <si>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</si>
  <si>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</si>
  <si>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</si>
  <si>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</si>
  <si>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</si>
  <si>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</si>
  <si>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</si>
  <si>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</si>
  <si>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</si>
  <si>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</si>
  <si>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</si>
  <si>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</si>
  <si>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</si>
  <si>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</si>
  <si>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</si>
  <si>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</si>
  <si>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</si>
  <si>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</si>
  <si>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</si>
  <si>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</si>
  <si>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</si>
  <si>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</si>
  <si>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</si>
  <si>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</si>
  <si>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</si>
  <si>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</si>
  <si>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</si>
  <si>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</si>
  <si>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</si>
  <si>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</si>
  <si>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</si>
  <si>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</si>
  <si>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</si>
  <si>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</si>
  <si>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</si>
  <si>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</si>
  <si>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</si>
  <si>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</si>
  <si>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</si>
  <si>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</si>
  <si>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11:55:35</t>
  </si>
  <si>
    <t>12:15:42</t>
  </si>
  <si>
    <t>12:17:30</t>
  </si>
  <si>
    <t>12:18:54</t>
  </si>
  <si>
    <t>12:20:22</t>
  </si>
  <si>
    <t>12:21:44</t>
  </si>
  <si>
    <t>12:23:10</t>
  </si>
  <si>
    <t>12:24:32</t>
  </si>
  <si>
    <t>12:26:02</t>
  </si>
  <si>
    <t>12:27:24</t>
  </si>
  <si>
    <t>12:29:03</t>
  </si>
  <si>
    <t>12:30:54</t>
  </si>
  <si>
    <t>12:48:52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</si>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</sst>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0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559.0000084079802</v>
      </c>
      <c r="D13" s="1">
        <v>0</v>
      </c>
      <c r="E13">
        <f t="shared" ref="E13:E25" si="0">(AN13-AO13*(1000-AP13)/(1000-AQ13))*BG13</f>
        <v>5.5838077162853654</v>
      </c>
      <c r="F13">
        <f t="shared" ref="F13:F25" si="1">IF(BR13&lt;&gt;0,1/(1/BR13-1/AJ13),0)</f>
        <v>3.8002042509358513E-2</v>
      </c>
      <c r="G13">
        <f t="shared" ref="G13:G25" si="2">((BU13-BH13/2)*AO13-E13)/(BU13+BH13/2)</f>
        <v>158.78064409255811</v>
      </c>
      <c r="H13" s="1">
        <v>11</v>
      </c>
      <c r="I13" s="1">
        <v>0</v>
      </c>
      <c r="J13" s="1">
        <v>294.60406494140625</v>
      </c>
      <c r="K13" s="1">
        <v>1909.982177734375</v>
      </c>
      <c r="L13" s="1">
        <v>0</v>
      </c>
      <c r="M13" s="1">
        <v>1297.015869140625</v>
      </c>
      <c r="N13" s="1">
        <v>369.0408935546875</v>
      </c>
      <c r="O13">
        <f t="shared" ref="O13:O25" si="3">CA13/K13</f>
        <v>0.84575559480305396</v>
      </c>
      <c r="P13">
        <f t="shared" ref="P13:P25" si="4">CC13/M13</f>
        <v>1</v>
      </c>
      <c r="Q13">
        <f t="shared" ref="Q13:Q25" si="5">(M13-N13)/M13</f>
        <v>0.71546925343387968</v>
      </c>
      <c r="R13" s="1">
        <v>-1</v>
      </c>
      <c r="S13" s="1">
        <v>0.87</v>
      </c>
      <c r="T13" s="1">
        <v>0.92</v>
      </c>
      <c r="U13" s="1">
        <v>9.5549068450927734</v>
      </c>
      <c r="V13">
        <f t="shared" ref="V13:V25" si="6">(U13*T13+(100-U13)*S13)/100</f>
        <v>0.87477745342254654</v>
      </c>
      <c r="W13">
        <f t="shared" ref="W13:W25" si="7">(E13-R13)/CB13</f>
        <v>1.5052531796576079E-2</v>
      </c>
      <c r="X13">
        <f t="shared" ref="X13:X25" si="8">(M13-N13)/(M13-L13)</f>
        <v>0.71546925343387968</v>
      </c>
      <c r="Y13">
        <f t="shared" ref="Y13:Y25" si="9">(K13-M13)/(K13-L13)</f>
        <v>0.32092776348355878</v>
      </c>
      <c r="Z13">
        <f t="shared" ref="Z13:Z24" si="10">($K$25-M13)/M13</f>
        <v>0.47259738541201379</v>
      </c>
      <c r="AA13" s="1">
        <v>0.1825413703918457</v>
      </c>
      <c r="AB13" s="1">
        <v>0.5</v>
      </c>
      <c r="AC13">
        <f t="shared" ref="AC13:AC25" si="11">Q13*AB13*V13*AA13</f>
        <v>5.7124165276661455E-2</v>
      </c>
      <c r="AD13">
        <f t="shared" ref="AD13:AD25" si="12">BH13*1000</f>
        <v>0.23690260212938757</v>
      </c>
      <c r="AE13">
        <f t="shared" ref="AE13:AE25" si="13">(BM13-BS13)</f>
        <v>0.62056056171781426</v>
      </c>
      <c r="AF13">
        <f t="shared" ref="AF13:AF25" si="14">(AL13+BL13*D13)</f>
        <v>23.467432022094727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22.478086471557617</v>
      </c>
      <c r="AL13" s="1">
        <v>23.467432022094727</v>
      </c>
      <c r="AM13" s="1">
        <v>23.019847869873047</v>
      </c>
      <c r="AN13" s="1">
        <v>399.75875854492188</v>
      </c>
      <c r="AO13" s="1">
        <v>397.48306274414063</v>
      </c>
      <c r="AP13" s="1">
        <v>22.318744659423828</v>
      </c>
      <c r="AQ13" s="1">
        <v>22.411565780639648</v>
      </c>
      <c r="AR13" s="1">
        <v>83.111114501953125</v>
      </c>
      <c r="AS13" s="1">
        <v>83.456756591796875</v>
      </c>
      <c r="AT13" s="1">
        <v>499.00979614257813</v>
      </c>
      <c r="AU13" s="1">
        <v>500</v>
      </c>
      <c r="AV13" s="1">
        <v>0.82028591632843018</v>
      </c>
      <c r="AW13" s="1">
        <v>101.73007202148438</v>
      </c>
      <c r="AX13" s="1">
        <v>0.9192814826965332</v>
      </c>
      <c r="AY13" s="1">
        <v>-2.7617111802101135E-2</v>
      </c>
      <c r="AZ13" s="1">
        <v>1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2.4950489807128902</v>
      </c>
      <c r="BH13">
        <f t="shared" ref="BH13:BH25" si="18">(AQ13-AP13)/(1000-AQ13)*BG13</f>
        <v>2.3690260212938757E-4</v>
      </c>
      <c r="BI13">
        <f t="shared" ref="BI13:BI25" si="19">(AL13+273.15)</f>
        <v>296.6174320220947</v>
      </c>
      <c r="BJ13">
        <f t="shared" ref="BJ13:BJ25" si="20">(AK13+273.15)</f>
        <v>295.62808647155759</v>
      </c>
      <c r="BK13">
        <f t="shared" ref="BK13:BK25" si="21">(AU13*BC13+AV13*BD13)*BE13</f>
        <v>79.999998211860657</v>
      </c>
      <c r="BL13">
        <f t="shared" ref="BL13:BL25" si="22">((BK13+0.00000010773*(BJ13^4-BI13^4))-BH13*44100)/(AH13*51.4+0.00000043092*BI13^3)</f>
        <v>0.23393694227667544</v>
      </c>
      <c r="BM13">
        <f t="shared" ref="BM13:BM25" si="23">0.61365*EXP(17.502*AF13/(240.97+AF13))</f>
        <v>2.9004907626965202</v>
      </c>
      <c r="BN13">
        <f t="shared" ref="BN13:BN25" si="24">BM13*1000/AW13</f>
        <v>28.511635793238849</v>
      </c>
      <c r="BO13">
        <f t="shared" ref="BO13:BO25" si="25">(BN13-AQ13)</f>
        <v>6.1000700125992005</v>
      </c>
      <c r="BP13">
        <f t="shared" ref="BP13:BP25" si="26">IF(D13,AL13,(AK13+AL13)/2)</f>
        <v>22.972759246826172</v>
      </c>
      <c r="BQ13">
        <f t="shared" ref="BQ13:BQ25" si="27">0.61365*EXP(17.502*BP13/(240.97+BP13))</f>
        <v>2.8150759966731664</v>
      </c>
      <c r="BR13">
        <f t="shared" ref="BR13:BR25" si="28">IF(BO13&lt;&gt;0,(1000-(BN13+AQ13)/2)/BO13*BH13,0)</f>
        <v>3.7847218502695429E-2</v>
      </c>
      <c r="BS13">
        <f t="shared" ref="BS13:BS25" si="29">AQ13*AW13/1000</f>
        <v>2.2799302009787059</v>
      </c>
      <c r="BT13">
        <f t="shared" ref="BT13:BT25" si="30">(BQ13-BS13)</f>
        <v>0.53514579569446052</v>
      </c>
      <c r="BU13">
        <f t="shared" ref="BU13:BU25" si="31">1/(1.6/F13+1.37/AJ13)</f>
        <v>2.3668372980927839E-2</v>
      </c>
      <c r="BV13">
        <f t="shared" ref="BV13:BV25" si="32">G13*AW13*0.001</f>
        <v>16.152766359153613</v>
      </c>
      <c r="BW13">
        <f t="shared" ref="BW13:BW25" si="33">G13/AO13</f>
        <v>0.39946518223033067</v>
      </c>
      <c r="BX13">
        <f t="shared" ref="BX13:BX25" si="34">(1-BH13*AW13/BM13/F13)*100</f>
        <v>78.135439255078239</v>
      </c>
      <c r="BY13">
        <f t="shared" ref="BY13:BY25" si="35">(AO13-E13/(AJ13/1.35))</f>
        <v>396.67161301729283</v>
      </c>
      <c r="BZ13">
        <f t="shared" ref="BZ13:BZ25" si="36">E13*BX13/100/BY13</f>
        <v>1.0998852812006799E-2</v>
      </c>
      <c r="CA13">
        <f t="shared" ref="CA13:CA25" si="37">(K13-J13)</f>
        <v>1615.3781127929688</v>
      </c>
      <c r="CB13">
        <f t="shared" ref="CB13:CB25" si="38">AU13*V13</f>
        <v>437.38872671127325</v>
      </c>
      <c r="CC13">
        <f t="shared" ref="CC13:CC25" si="39">(M13-L13)</f>
        <v>1297.015869140625</v>
      </c>
      <c r="CD13">
        <f t="shared" ref="CD13:CD25" si="40">(M13-N13)/(M13-J13)</f>
        <v>0.92574226650019809</v>
      </c>
      <c r="CE13">
        <f t="shared" ref="CE13:CE25" si="41">(K13-M13)/(K13-J13)</f>
        <v>0.37945686136228429</v>
      </c>
    </row>
    <row r="14" spans="1:83" x14ac:dyDescent="0.25">
      <c r="A14" s="1">
        <v>2</v>
      </c>
      <c r="B14" s="1" t="s">
        <v>97</v>
      </c>
      <c r="C14" s="1">
        <v>1765.5000083735213</v>
      </c>
      <c r="D14" s="1">
        <v>0</v>
      </c>
      <c r="E14">
        <f t="shared" si="0"/>
        <v>13.68591249094958</v>
      </c>
      <c r="F14">
        <f t="shared" si="1"/>
        <v>0.10668970649729437</v>
      </c>
      <c r="G14">
        <f t="shared" si="2"/>
        <v>182.62949704718108</v>
      </c>
      <c r="H14" s="1">
        <v>12</v>
      </c>
      <c r="I14" s="1">
        <v>0</v>
      </c>
      <c r="J14" s="1">
        <v>294.60406494140625</v>
      </c>
      <c r="K14" s="1">
        <v>1909.982177734375</v>
      </c>
      <c r="L14" s="1">
        <v>0</v>
      </c>
      <c r="M14" s="1">
        <v>556.21295166015625</v>
      </c>
      <c r="N14" s="1">
        <v>437.92007446289063</v>
      </c>
      <c r="O14">
        <f t="shared" si="3"/>
        <v>0.84575559480305396</v>
      </c>
      <c r="P14">
        <f t="shared" si="4"/>
        <v>1</v>
      </c>
      <c r="Q14">
        <f t="shared" si="5"/>
        <v>0.21267551725322295</v>
      </c>
      <c r="R14" s="1">
        <v>-1</v>
      </c>
      <c r="S14" s="1">
        <v>0.87</v>
      </c>
      <c r="T14" s="1">
        <v>0.92</v>
      </c>
      <c r="U14" s="1">
        <v>10.032867431640625</v>
      </c>
      <c r="V14">
        <f t="shared" si="6"/>
        <v>0.87501643371582039</v>
      </c>
      <c r="W14">
        <f t="shared" si="7"/>
        <v>1.2910449823549022E-2</v>
      </c>
      <c r="X14">
        <f t="shared" si="8"/>
        <v>0.21267551725322295</v>
      </c>
      <c r="Y14">
        <f t="shared" si="9"/>
        <v>0.70878631322102847</v>
      </c>
      <c r="Z14">
        <f t="shared" si="10"/>
        <v>2.433904536083809</v>
      </c>
      <c r="AA14" s="1">
        <v>1298.5369873046875</v>
      </c>
      <c r="AB14" s="1">
        <v>0.5</v>
      </c>
      <c r="AC14">
        <f t="shared" si="11"/>
        <v>120.82534285847404</v>
      </c>
      <c r="AD14">
        <f t="shared" si="12"/>
        <v>0.97672982686734344</v>
      </c>
      <c r="AE14">
        <f t="shared" si="13"/>
        <v>0.91718248706884564</v>
      </c>
      <c r="AF14">
        <f t="shared" si="14"/>
        <v>25.088834762573242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22.763532638549805</v>
      </c>
      <c r="AL14" s="1">
        <v>25.088834762573242</v>
      </c>
      <c r="AM14" s="1">
        <v>23.014511108398438</v>
      </c>
      <c r="AN14" s="1">
        <v>399.79531860351563</v>
      </c>
      <c r="AO14" s="1">
        <v>394.15805053710938</v>
      </c>
      <c r="AP14" s="1">
        <v>22.011312484741211</v>
      </c>
      <c r="AQ14" s="1">
        <v>22.39385986328125</v>
      </c>
      <c r="AR14" s="1">
        <v>80.602363586425781</v>
      </c>
      <c r="AS14" s="1">
        <v>82.003196716308594</v>
      </c>
      <c r="AT14" s="1">
        <v>499.2098388671875</v>
      </c>
      <c r="AU14" s="1">
        <v>1300</v>
      </c>
      <c r="AV14" s="1">
        <v>1.0147842168807983</v>
      </c>
      <c r="AW14" s="1">
        <v>101.78569030761719</v>
      </c>
      <c r="AX14" s="1">
        <v>0.94632464647293091</v>
      </c>
      <c r="AY14" s="1">
        <v>-2.756904624402523E-2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2.4960491943359369</v>
      </c>
      <c r="BH14">
        <f t="shared" si="18"/>
        <v>9.7672982686734344E-4</v>
      </c>
      <c r="BI14">
        <f t="shared" si="19"/>
        <v>298.23883476257322</v>
      </c>
      <c r="BJ14">
        <f t="shared" si="20"/>
        <v>295.91353263854978</v>
      </c>
      <c r="BK14">
        <f t="shared" si="21"/>
        <v>207.99999535083771</v>
      </c>
      <c r="BL14">
        <f t="shared" si="22"/>
        <v>0.55422629201637108</v>
      </c>
      <c r="BM14">
        <f t="shared" si="23"/>
        <v>3.1965569719049696</v>
      </c>
      <c r="BN14">
        <f t="shared" si="24"/>
        <v>31.404777648452548</v>
      </c>
      <c r="BO14">
        <f t="shared" si="25"/>
        <v>9.0109177851712978</v>
      </c>
      <c r="BP14">
        <f t="shared" si="26"/>
        <v>23.926183700561523</v>
      </c>
      <c r="BQ14">
        <f t="shared" si="27"/>
        <v>2.981720055494582</v>
      </c>
      <c r="BR14">
        <f t="shared" si="28"/>
        <v>0.10547831892109621</v>
      </c>
      <c r="BS14">
        <f t="shared" si="29"/>
        <v>2.2793744848361239</v>
      </c>
      <c r="BT14">
        <f t="shared" si="30"/>
        <v>0.70234557065845804</v>
      </c>
      <c r="BU14">
        <f t="shared" si="31"/>
        <v>6.6031725085097082E-2</v>
      </c>
      <c r="BV14">
        <f t="shared" si="32"/>
        <v>18.589069427480258</v>
      </c>
      <c r="BW14">
        <f t="shared" si="33"/>
        <v>0.46334077611332913</v>
      </c>
      <c r="BX14">
        <f t="shared" si="34"/>
        <v>70.848815447365681</v>
      </c>
      <c r="BY14">
        <f t="shared" si="35"/>
        <v>392.16918728881831</v>
      </c>
      <c r="BZ14">
        <f t="shared" si="36"/>
        <v>2.4724805510688577E-2</v>
      </c>
      <c r="CA14">
        <f t="shared" si="37"/>
        <v>1615.3781127929688</v>
      </c>
      <c r="CB14">
        <f t="shared" si="38"/>
        <v>1137.5213638305665</v>
      </c>
      <c r="CC14">
        <f t="shared" si="39"/>
        <v>556.21295166015625</v>
      </c>
      <c r="CD14">
        <f t="shared" si="40"/>
        <v>0.4521745368858196</v>
      </c>
      <c r="CE14">
        <f t="shared" si="41"/>
        <v>0.83805098964326596</v>
      </c>
    </row>
    <row r="15" spans="1:83" x14ac:dyDescent="0.25">
      <c r="A15" s="1">
        <v>3</v>
      </c>
      <c r="B15" s="1" t="s">
        <v>98</v>
      </c>
      <c r="C15" s="1">
        <v>1873.5000083735213</v>
      </c>
      <c r="D15" s="1">
        <v>0</v>
      </c>
      <c r="E15">
        <f t="shared" si="0"/>
        <v>13.903631535637158</v>
      </c>
      <c r="F15">
        <f t="shared" si="1"/>
        <v>0.10764265223179949</v>
      </c>
      <c r="G15">
        <f t="shared" si="2"/>
        <v>181.42849769999907</v>
      </c>
      <c r="H15" s="1">
        <v>13</v>
      </c>
      <c r="I15" s="1">
        <v>0</v>
      </c>
      <c r="J15" s="1">
        <v>294.60406494140625</v>
      </c>
      <c r="K15" s="1">
        <v>1909.982177734375</v>
      </c>
      <c r="L15" s="1">
        <v>0</v>
      </c>
      <c r="M15" s="1">
        <v>597.63629150390625</v>
      </c>
      <c r="N15" s="1">
        <v>447.32046508789063</v>
      </c>
      <c r="O15">
        <f t="shared" si="3"/>
        <v>0.84575559480305396</v>
      </c>
      <c r="P15">
        <f t="shared" si="4"/>
        <v>1</v>
      </c>
      <c r="Q15">
        <f t="shared" si="5"/>
        <v>0.25151723306119395</v>
      </c>
      <c r="R15" s="1">
        <v>-1</v>
      </c>
      <c r="S15" s="1">
        <v>0.87</v>
      </c>
      <c r="T15" s="1">
        <v>0.92</v>
      </c>
      <c r="U15" s="1">
        <v>9.7627296447753906</v>
      </c>
      <c r="V15">
        <f t="shared" si="6"/>
        <v>0.87488136482238754</v>
      </c>
      <c r="W15">
        <f t="shared" si="7"/>
        <v>1.5486392197002506E-2</v>
      </c>
      <c r="X15">
        <f t="shared" si="8"/>
        <v>0.25151723306119395</v>
      </c>
      <c r="Y15">
        <f t="shared" si="9"/>
        <v>0.68709849836775772</v>
      </c>
      <c r="Z15">
        <f t="shared" si="10"/>
        <v>2.1958938988260739</v>
      </c>
      <c r="AA15" s="1">
        <v>1098.0809326171875</v>
      </c>
      <c r="AB15" s="1">
        <v>0.5</v>
      </c>
      <c r="AC15">
        <f t="shared" si="11"/>
        <v>120.81511385493116</v>
      </c>
      <c r="AD15">
        <f t="shared" si="12"/>
        <v>0.90032462415565762</v>
      </c>
      <c r="AE15">
        <f t="shared" si="13"/>
        <v>0.83837339253961662</v>
      </c>
      <c r="AF15">
        <f t="shared" si="14"/>
        <v>24.682329177856445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22.719760894775391</v>
      </c>
      <c r="AL15" s="1">
        <v>24.682329177856445</v>
      </c>
      <c r="AM15" s="1">
        <v>23.012273788452148</v>
      </c>
      <c r="AN15" s="1">
        <v>399.74447631835938</v>
      </c>
      <c r="AO15" s="1">
        <v>394.03118896484375</v>
      </c>
      <c r="AP15" s="1">
        <v>22.062259674072266</v>
      </c>
      <c r="AQ15" s="1">
        <v>22.41493034362793</v>
      </c>
      <c r="AR15" s="1">
        <v>81.005805969238281</v>
      </c>
      <c r="AS15" s="1">
        <v>82.300704956054688</v>
      </c>
      <c r="AT15" s="1">
        <v>499.13076782226563</v>
      </c>
      <c r="AU15" s="1">
        <v>1100</v>
      </c>
      <c r="AV15" s="1">
        <v>0.96966755390167236</v>
      </c>
      <c r="AW15" s="1">
        <v>101.78838348388672</v>
      </c>
      <c r="AX15" s="1">
        <v>0.9268452525138855</v>
      </c>
      <c r="AY15" s="1">
        <v>-2.3794975131750107E-2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2.4956538391113279</v>
      </c>
      <c r="BH15">
        <f t="shared" si="18"/>
        <v>9.0032462415565759E-4</v>
      </c>
      <c r="BI15">
        <f t="shared" si="19"/>
        <v>297.83232917785642</v>
      </c>
      <c r="BJ15">
        <f t="shared" si="20"/>
        <v>295.86976089477537</v>
      </c>
      <c r="BK15">
        <f t="shared" si="21"/>
        <v>175.99999606609344</v>
      </c>
      <c r="BL15">
        <f t="shared" si="22"/>
        <v>0.4564533433127414</v>
      </c>
      <c r="BM15">
        <f t="shared" si="23"/>
        <v>3.1199529181214252</v>
      </c>
      <c r="BN15">
        <f t="shared" si="24"/>
        <v>30.651365227892821</v>
      </c>
      <c r="BO15">
        <f t="shared" si="25"/>
        <v>8.2364348842648916</v>
      </c>
      <c r="BP15">
        <f t="shared" si="26"/>
        <v>23.701045036315918</v>
      </c>
      <c r="BQ15">
        <f t="shared" si="27"/>
        <v>2.9416104912614247</v>
      </c>
      <c r="BR15">
        <f t="shared" si="28"/>
        <v>0.10640965298252328</v>
      </c>
      <c r="BS15">
        <f t="shared" si="29"/>
        <v>2.2815795255818085</v>
      </c>
      <c r="BT15">
        <f t="shared" si="30"/>
        <v>0.66003096567961617</v>
      </c>
      <c r="BU15">
        <f t="shared" si="31"/>
        <v>6.6615722098507982E-2</v>
      </c>
      <c r="BV15">
        <f t="shared" si="32"/>
        <v>18.467313498792965</v>
      </c>
      <c r="BW15">
        <f t="shared" si="33"/>
        <v>0.46044197205969523</v>
      </c>
      <c r="BX15">
        <f t="shared" si="34"/>
        <v>72.712426688768844</v>
      </c>
      <c r="BY15">
        <f t="shared" si="35"/>
        <v>392.01068636428312</v>
      </c>
      <c r="BZ15">
        <f t="shared" si="36"/>
        <v>2.5789266055956751E-2</v>
      </c>
      <c r="CA15">
        <f t="shared" si="37"/>
        <v>1615.3781127929688</v>
      </c>
      <c r="CB15">
        <f t="shared" si="38"/>
        <v>962.36950130462628</v>
      </c>
      <c r="CC15">
        <f t="shared" si="39"/>
        <v>597.63629150390625</v>
      </c>
      <c r="CD15">
        <f t="shared" si="40"/>
        <v>0.49603907848729478</v>
      </c>
      <c r="CE15">
        <f t="shared" si="41"/>
        <v>0.81240786651580843</v>
      </c>
    </row>
    <row r="16" spans="1:83" x14ac:dyDescent="0.25">
      <c r="A16" s="1">
        <v>4</v>
      </c>
      <c r="B16" s="1" t="s">
        <v>99</v>
      </c>
      <c r="C16" s="1">
        <v>1956.5000084424391</v>
      </c>
      <c r="D16" s="1">
        <v>0</v>
      </c>
      <c r="E16">
        <f t="shared" si="0"/>
        <v>13.938508275600691</v>
      </c>
      <c r="F16">
        <f t="shared" si="1"/>
        <v>0.1131767089644985</v>
      </c>
      <c r="G16">
        <f t="shared" si="2"/>
        <v>191.65809147942429</v>
      </c>
      <c r="H16" s="1">
        <v>14</v>
      </c>
      <c r="I16" s="1">
        <v>0</v>
      </c>
      <c r="J16" s="1">
        <v>294.60406494140625</v>
      </c>
      <c r="K16" s="1">
        <v>1909.982177734375</v>
      </c>
      <c r="L16" s="1">
        <v>0</v>
      </c>
      <c r="M16" s="1">
        <v>664.6126708984375</v>
      </c>
      <c r="N16" s="1">
        <v>463.99880981445313</v>
      </c>
      <c r="O16">
        <f t="shared" si="3"/>
        <v>0.84575559480305396</v>
      </c>
      <c r="P16">
        <f t="shared" si="4"/>
        <v>1</v>
      </c>
      <c r="Q16">
        <f t="shared" si="5"/>
        <v>0.30185079200008375</v>
      </c>
      <c r="R16" s="1">
        <v>-1</v>
      </c>
      <c r="S16" s="1">
        <v>0.87</v>
      </c>
      <c r="T16" s="1">
        <v>0.92</v>
      </c>
      <c r="U16" s="1">
        <v>9.7491493225097656</v>
      </c>
      <c r="V16">
        <f t="shared" si="6"/>
        <v>0.87487457466125496</v>
      </c>
      <c r="W16">
        <f t="shared" si="7"/>
        <v>1.8972253862643076E-2</v>
      </c>
      <c r="X16">
        <f t="shared" si="8"/>
        <v>0.30185079200008375</v>
      </c>
      <c r="Y16">
        <f t="shared" si="9"/>
        <v>0.65203200393900929</v>
      </c>
      <c r="Z16">
        <f t="shared" si="10"/>
        <v>1.8738275109206399</v>
      </c>
      <c r="AA16" s="1">
        <v>900.8641357421875</v>
      </c>
      <c r="AB16" s="1">
        <v>0.5</v>
      </c>
      <c r="AC16">
        <f t="shared" si="11"/>
        <v>118.95081363548147</v>
      </c>
      <c r="AD16">
        <f t="shared" si="12"/>
        <v>0.86332909981902295</v>
      </c>
      <c r="AE16">
        <f t="shared" si="13"/>
        <v>0.76531004856288609</v>
      </c>
      <c r="AF16">
        <f t="shared" si="14"/>
        <v>24.296247482299805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22.700448989868164</v>
      </c>
      <c r="AL16" s="1">
        <v>24.296247482299805</v>
      </c>
      <c r="AM16" s="1">
        <v>23.012712478637695</v>
      </c>
      <c r="AN16" s="1">
        <v>400.10086059570313</v>
      </c>
      <c r="AO16" s="1">
        <v>394.3785400390625</v>
      </c>
      <c r="AP16" s="1">
        <v>22.095012664794922</v>
      </c>
      <c r="AQ16" s="1">
        <v>22.433231353759766</v>
      </c>
      <c r="AR16" s="1">
        <v>81.2188720703125</v>
      </c>
      <c r="AS16" s="1">
        <v>82.462135314941406</v>
      </c>
      <c r="AT16" s="1">
        <v>499.06280517578125</v>
      </c>
      <c r="AU16" s="1">
        <v>900</v>
      </c>
      <c r="AV16" s="1">
        <v>1.182494044303894</v>
      </c>
      <c r="AW16" s="1">
        <v>101.7855224609375</v>
      </c>
      <c r="AX16" s="1">
        <v>0.93888598680496216</v>
      </c>
      <c r="AY16" s="1">
        <v>-2.3850670084357262E-2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2.4953140258789057</v>
      </c>
      <c r="BH16">
        <f t="shared" si="18"/>
        <v>8.6332909981902298E-4</v>
      </c>
      <c r="BI16">
        <f t="shared" si="19"/>
        <v>297.44624748229978</v>
      </c>
      <c r="BJ16">
        <f t="shared" si="20"/>
        <v>295.85044898986814</v>
      </c>
      <c r="BK16">
        <f t="shared" si="21"/>
        <v>143.99999678134918</v>
      </c>
      <c r="BL16">
        <f t="shared" si="22"/>
        <v>0.35178119842507705</v>
      </c>
      <c r="BM16">
        <f t="shared" si="23"/>
        <v>3.0486882223924079</v>
      </c>
      <c r="BN16">
        <f t="shared" si="24"/>
        <v>29.952081088569461</v>
      </c>
      <c r="BO16">
        <f t="shared" si="25"/>
        <v>7.5188497348096952</v>
      </c>
      <c r="BP16">
        <f t="shared" si="26"/>
        <v>23.498348236083984</v>
      </c>
      <c r="BQ16">
        <f t="shared" si="27"/>
        <v>2.9059034972337772</v>
      </c>
      <c r="BR16">
        <f t="shared" si="28"/>
        <v>0.11181447257943035</v>
      </c>
      <c r="BS16">
        <f t="shared" si="29"/>
        <v>2.2833781738295218</v>
      </c>
      <c r="BT16">
        <f t="shared" si="30"/>
        <v>0.62252532340425537</v>
      </c>
      <c r="BU16">
        <f t="shared" si="31"/>
        <v>7.00051702490221E-2</v>
      </c>
      <c r="BV16">
        <f t="shared" si="32"/>
        <v>19.508018975099358</v>
      </c>
      <c r="BW16">
        <f t="shared" si="33"/>
        <v>0.48597495051439893</v>
      </c>
      <c r="BX16">
        <f t="shared" si="34"/>
        <v>74.532148091294275</v>
      </c>
      <c r="BY16">
        <f t="shared" si="35"/>
        <v>392.35296908325847</v>
      </c>
      <c r="BZ16">
        <f t="shared" si="36"/>
        <v>2.6477866738109247E-2</v>
      </c>
      <c r="CA16">
        <f t="shared" si="37"/>
        <v>1615.3781127929688</v>
      </c>
      <c r="CB16">
        <f t="shared" si="38"/>
        <v>787.38711719512946</v>
      </c>
      <c r="CC16">
        <f t="shared" si="39"/>
        <v>664.6126708984375</v>
      </c>
      <c r="CD16">
        <f t="shared" si="40"/>
        <v>0.54218701363741106</v>
      </c>
      <c r="CE16">
        <f t="shared" si="41"/>
        <v>0.77094613141855006</v>
      </c>
    </row>
    <row r="17" spans="1:83" x14ac:dyDescent="0.25">
      <c r="A17" s="1">
        <v>5</v>
      </c>
      <c r="B17" s="1" t="s">
        <v>100</v>
      </c>
      <c r="C17" s="1">
        <v>2044.5000084424391</v>
      </c>
      <c r="D17" s="1">
        <v>0</v>
      </c>
      <c r="E17">
        <f t="shared" si="0"/>
        <v>13.514299291789923</v>
      </c>
      <c r="F17">
        <f t="shared" si="1"/>
        <v>0.10971102859232983</v>
      </c>
      <c r="G17">
        <f t="shared" si="2"/>
        <v>192.04040026739432</v>
      </c>
      <c r="H17" s="1">
        <v>15</v>
      </c>
      <c r="I17" s="1">
        <v>0</v>
      </c>
      <c r="J17" s="1">
        <v>294.60406494140625</v>
      </c>
      <c r="K17" s="1">
        <v>1909.982177734375</v>
      </c>
      <c r="L17" s="1">
        <v>0</v>
      </c>
      <c r="M17" s="1">
        <v>771.27337646484375</v>
      </c>
      <c r="N17" s="1">
        <v>492.1488037109375</v>
      </c>
      <c r="O17">
        <f t="shared" si="3"/>
        <v>0.84575559480305396</v>
      </c>
      <c r="P17">
        <f t="shared" si="4"/>
        <v>1</v>
      </c>
      <c r="Q17">
        <f t="shared" si="5"/>
        <v>0.36190095661447913</v>
      </c>
      <c r="R17" s="1">
        <v>-1</v>
      </c>
      <c r="S17" s="1">
        <v>0.87</v>
      </c>
      <c r="T17" s="1">
        <v>0.92</v>
      </c>
      <c r="U17" s="1">
        <v>9.7278585433959961</v>
      </c>
      <c r="V17">
        <f t="shared" si="6"/>
        <v>0.87486392927169798</v>
      </c>
      <c r="W17">
        <f t="shared" si="7"/>
        <v>2.370050082102108E-2</v>
      </c>
      <c r="X17">
        <f t="shared" si="8"/>
        <v>0.36190095661447913</v>
      </c>
      <c r="Y17">
        <f t="shared" si="9"/>
        <v>0.59618818151500774</v>
      </c>
      <c r="Z17">
        <f t="shared" si="10"/>
        <v>1.4764010220200257</v>
      </c>
      <c r="AA17" s="1">
        <v>701.91961669921875</v>
      </c>
      <c r="AB17" s="1">
        <v>0.5</v>
      </c>
      <c r="AC17">
        <f t="shared" si="11"/>
        <v>111.11882136880524</v>
      </c>
      <c r="AD17">
        <f t="shared" si="12"/>
        <v>0.77583779228433869</v>
      </c>
      <c r="AE17">
        <f t="shared" si="13"/>
        <v>0.70955211756831504</v>
      </c>
      <c r="AF17">
        <f t="shared" si="14"/>
        <v>23.980844497680664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22.664594650268555</v>
      </c>
      <c r="AL17" s="1">
        <v>23.980844497680664</v>
      </c>
      <c r="AM17" s="1">
        <v>23.014249801635742</v>
      </c>
      <c r="AN17" s="1">
        <v>400.0133056640625</v>
      </c>
      <c r="AO17" s="1">
        <v>394.47445678710938</v>
      </c>
      <c r="AP17" s="1">
        <v>22.111616134643555</v>
      </c>
      <c r="AQ17" s="1">
        <v>22.415582656860352</v>
      </c>
      <c r="AR17" s="1">
        <v>81.471054077148438</v>
      </c>
      <c r="AS17" s="1">
        <v>82.591033935546875</v>
      </c>
      <c r="AT17" s="1">
        <v>499.033203125</v>
      </c>
      <c r="AU17" s="1">
        <v>700</v>
      </c>
      <c r="AV17" s="1">
        <v>1.4686418771743774</v>
      </c>
      <c r="AW17" s="1">
        <v>101.80319213867188</v>
      </c>
      <c r="AX17" s="1">
        <v>0.897411048412323</v>
      </c>
      <c r="AY17" s="1">
        <v>-2.1177520975470543E-2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2.4951660156249997</v>
      </c>
      <c r="BH17">
        <f t="shared" si="18"/>
        <v>7.7583779228433865E-4</v>
      </c>
      <c r="BI17">
        <f t="shared" si="19"/>
        <v>297.13084449768064</v>
      </c>
      <c r="BJ17">
        <f t="shared" si="20"/>
        <v>295.81459465026853</v>
      </c>
      <c r="BK17">
        <f t="shared" si="21"/>
        <v>111.99999749660492</v>
      </c>
      <c r="BL17">
        <f t="shared" si="22"/>
        <v>0.25196951454492544</v>
      </c>
      <c r="BM17">
        <f t="shared" si="23"/>
        <v>2.9915299856849504</v>
      </c>
      <c r="BN17">
        <f t="shared" si="24"/>
        <v>29.385424197799406</v>
      </c>
      <c r="BO17">
        <f t="shared" si="25"/>
        <v>6.9698415409390542</v>
      </c>
      <c r="BP17">
        <f t="shared" si="26"/>
        <v>23.322719573974609</v>
      </c>
      <c r="BQ17">
        <f t="shared" si="27"/>
        <v>2.8752719287319208</v>
      </c>
      <c r="BR17">
        <f t="shared" si="28"/>
        <v>0.1084304712592367</v>
      </c>
      <c r="BS17">
        <f t="shared" si="29"/>
        <v>2.2819778681166354</v>
      </c>
      <c r="BT17">
        <f t="shared" si="30"/>
        <v>0.59329406061528545</v>
      </c>
      <c r="BU17">
        <f t="shared" si="31"/>
        <v>6.7882942840554975E-2</v>
      </c>
      <c r="BV17">
        <f t="shared" si="32"/>
        <v>19.550325766808999</v>
      </c>
      <c r="BW17">
        <f t="shared" si="33"/>
        <v>0.48682594516134919</v>
      </c>
      <c r="BX17">
        <f t="shared" si="34"/>
        <v>75.934844086199121</v>
      </c>
      <c r="BY17">
        <f t="shared" si="35"/>
        <v>392.51053270052608</v>
      </c>
      <c r="BZ17">
        <f t="shared" si="36"/>
        <v>2.6144679547727298E-2</v>
      </c>
      <c r="CA17">
        <f t="shared" si="37"/>
        <v>1615.3781127929688</v>
      </c>
      <c r="CB17">
        <f t="shared" si="38"/>
        <v>612.40475049018858</v>
      </c>
      <c r="CC17">
        <f t="shared" si="39"/>
        <v>771.27337646484375</v>
      </c>
      <c r="CD17">
        <f t="shared" si="40"/>
        <v>0.58557277761772142</v>
      </c>
      <c r="CE17">
        <f t="shared" si="41"/>
        <v>0.70491780980040508</v>
      </c>
    </row>
    <row r="18" spans="1:83" x14ac:dyDescent="0.25">
      <c r="A18" s="1">
        <v>6</v>
      </c>
      <c r="B18" s="1" t="s">
        <v>101</v>
      </c>
      <c r="C18" s="1">
        <v>2126.5000084424391</v>
      </c>
      <c r="D18" s="1">
        <v>0</v>
      </c>
      <c r="E18">
        <f t="shared" si="0"/>
        <v>12.562198322879102</v>
      </c>
      <c r="F18">
        <f t="shared" si="1"/>
        <v>0.10652437239893607</v>
      </c>
      <c r="G18">
        <f t="shared" si="2"/>
        <v>201.21852433357554</v>
      </c>
      <c r="H18" s="1">
        <v>16</v>
      </c>
      <c r="I18" s="1">
        <v>0</v>
      </c>
      <c r="J18" s="1">
        <v>294.60406494140625</v>
      </c>
      <c r="K18" s="1">
        <v>1909.982177734375</v>
      </c>
      <c r="L18" s="1">
        <v>0</v>
      </c>
      <c r="M18" s="1">
        <v>897.979248046875</v>
      </c>
      <c r="N18" s="1">
        <v>520.67718505859375</v>
      </c>
      <c r="O18">
        <f t="shared" si="3"/>
        <v>0.84575559480305396</v>
      </c>
      <c r="P18">
        <f t="shared" si="4"/>
        <v>1</v>
      </c>
      <c r="Q18">
        <f t="shared" si="5"/>
        <v>0.42016790901228696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6"/>
        <v>0.87481958675384519</v>
      </c>
      <c r="W18">
        <f t="shared" si="7"/>
        <v>2.8187003101672777E-2</v>
      </c>
      <c r="X18">
        <f t="shared" si="8"/>
        <v>0.42016790901228696</v>
      </c>
      <c r="Y18">
        <f t="shared" si="9"/>
        <v>0.52984940984524787</v>
      </c>
      <c r="Z18">
        <f t="shared" si="10"/>
        <v>1.1269780809396532</v>
      </c>
      <c r="AA18" s="1">
        <v>550.77777099609375</v>
      </c>
      <c r="AB18" s="1">
        <v>0.5</v>
      </c>
      <c r="AC18">
        <f t="shared" si="11"/>
        <v>101.22500012229209</v>
      </c>
      <c r="AD18">
        <f t="shared" si="12"/>
        <v>0.68242746533523868</v>
      </c>
      <c r="AE18">
        <f t="shared" si="13"/>
        <v>0.64276510660046693</v>
      </c>
      <c r="AF18">
        <f t="shared" si="14"/>
        <v>23.580780029296875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22.604595184326172</v>
      </c>
      <c r="AL18" s="1">
        <v>23.580780029296875</v>
      </c>
      <c r="AM18" s="1">
        <v>23.018442153930664</v>
      </c>
      <c r="AN18" s="1">
        <v>399.9827880859375</v>
      </c>
      <c r="AO18" s="1">
        <v>394.84063720703125</v>
      </c>
      <c r="AP18" s="1">
        <v>22.107210159301758</v>
      </c>
      <c r="AQ18" s="1">
        <v>22.374567031860352</v>
      </c>
      <c r="AR18" s="1">
        <v>81.745216369628906</v>
      </c>
      <c r="AS18" s="1">
        <v>82.733818054199219</v>
      </c>
      <c r="AT18" s="1">
        <v>499.07708740234375</v>
      </c>
      <c r="AU18" s="1">
        <v>550</v>
      </c>
      <c r="AV18" s="1">
        <v>1.5503691434860229</v>
      </c>
      <c r="AW18" s="1">
        <v>101.79475402832031</v>
      </c>
      <c r="AX18" s="1">
        <v>0.89439898729324341</v>
      </c>
      <c r="AY18" s="1">
        <v>-2.3345412686467171E-2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2.4953854370117186</v>
      </c>
      <c r="BH18">
        <f t="shared" si="18"/>
        <v>6.8242746533523865E-4</v>
      </c>
      <c r="BI18">
        <f t="shared" si="19"/>
        <v>296.73078002929685</v>
      </c>
      <c r="BJ18">
        <f t="shared" si="20"/>
        <v>295.75459518432615</v>
      </c>
      <c r="BK18">
        <f t="shared" si="21"/>
        <v>87.999998033046722</v>
      </c>
      <c r="BL18">
        <f t="shared" si="22"/>
        <v>0.18787104361336587</v>
      </c>
      <c r="BM18">
        <f t="shared" si="23"/>
        <v>2.9203786540988563</v>
      </c>
      <c r="BN18">
        <f t="shared" si="24"/>
        <v>28.68889150502174</v>
      </c>
      <c r="BO18">
        <f t="shared" si="25"/>
        <v>6.3143244731613883</v>
      </c>
      <c r="BP18">
        <f t="shared" si="26"/>
        <v>23.092687606811523</v>
      </c>
      <c r="BQ18">
        <f t="shared" si="27"/>
        <v>2.8355792448962442</v>
      </c>
      <c r="BR18">
        <f t="shared" si="28"/>
        <v>0.10531671517222552</v>
      </c>
      <c r="BS18">
        <f t="shared" si="29"/>
        <v>2.2776135474983894</v>
      </c>
      <c r="BT18">
        <f t="shared" si="30"/>
        <v>0.55796569739785484</v>
      </c>
      <c r="BU18">
        <f t="shared" si="31"/>
        <v>6.593039247858129E-2</v>
      </c>
      <c r="BV18">
        <f t="shared" si="32"/>
        <v>20.482990190477906</v>
      </c>
      <c r="BW18">
        <f t="shared" si="33"/>
        <v>0.50961959173434412</v>
      </c>
      <c r="BX18">
        <f t="shared" si="34"/>
        <v>77.669741783314677</v>
      </c>
      <c r="BY18">
        <f t="shared" si="35"/>
        <v>393.01507427298213</v>
      </c>
      <c r="BZ18">
        <f t="shared" si="36"/>
        <v>2.4826088459169397E-2</v>
      </c>
      <c r="CA18">
        <f t="shared" si="37"/>
        <v>1615.3781127929688</v>
      </c>
      <c r="CB18">
        <f t="shared" si="38"/>
        <v>481.15077271461485</v>
      </c>
      <c r="CC18">
        <f t="shared" si="39"/>
        <v>897.979248046875</v>
      </c>
      <c r="CD18">
        <f t="shared" si="40"/>
        <v>0.62531916053685233</v>
      </c>
      <c r="CE18">
        <f t="shared" si="41"/>
        <v>0.62648052593566439</v>
      </c>
    </row>
    <row r="19" spans="1:83" x14ac:dyDescent="0.25">
      <c r="A19" s="1">
        <v>7</v>
      </c>
      <c r="B19" s="1" t="s">
        <v>102</v>
      </c>
      <c r="C19" s="1">
        <v>2212.5000084424391</v>
      </c>
      <c r="D19" s="1">
        <v>0</v>
      </c>
      <c r="E19">
        <f t="shared" si="0"/>
        <v>11.462866248885728</v>
      </c>
      <c r="F19">
        <f t="shared" si="1"/>
        <v>0.10598702126795591</v>
      </c>
      <c r="G19">
        <f t="shared" si="2"/>
        <v>217.67623086316385</v>
      </c>
      <c r="H19" s="1">
        <v>17</v>
      </c>
      <c r="I19" s="1">
        <v>0</v>
      </c>
      <c r="J19" s="1">
        <v>294.60406494140625</v>
      </c>
      <c r="K19" s="1">
        <v>1909.982177734375</v>
      </c>
      <c r="L19" s="1">
        <v>0</v>
      </c>
      <c r="M19" s="1">
        <v>1044.9827880859375</v>
      </c>
      <c r="N19" s="1">
        <v>542.44061279296875</v>
      </c>
      <c r="O19">
        <f t="shared" si="3"/>
        <v>0.84575559480305396</v>
      </c>
      <c r="P19">
        <f t="shared" si="4"/>
        <v>1</v>
      </c>
      <c r="Q19">
        <f t="shared" si="5"/>
        <v>0.48090952408264986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6"/>
        <v>0.87470844459533692</v>
      </c>
      <c r="W19">
        <f t="shared" si="7"/>
        <v>3.5620058105908008E-2</v>
      </c>
      <c r="X19">
        <f t="shared" si="8"/>
        <v>0.48090952408264986</v>
      </c>
      <c r="Y19">
        <f t="shared" si="9"/>
        <v>0.45288348746505147</v>
      </c>
      <c r="Z19">
        <f t="shared" si="10"/>
        <v>0.82776424598612763</v>
      </c>
      <c r="AA19" s="1">
        <v>399.9444580078125</v>
      </c>
      <c r="AB19" s="1">
        <v>0.5</v>
      </c>
      <c r="AC19">
        <f t="shared" si="11"/>
        <v>84.119442334653826</v>
      </c>
      <c r="AD19">
        <f t="shared" si="12"/>
        <v>0.61446250886904041</v>
      </c>
      <c r="AE19">
        <f t="shared" si="13"/>
        <v>0.5818575561989654</v>
      </c>
      <c r="AF19">
        <f t="shared" si="14"/>
        <v>23.196937561035156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22.539037704467773</v>
      </c>
      <c r="AL19" s="1">
        <v>23.196937561035156</v>
      </c>
      <c r="AM19" s="1">
        <v>23.010368347167969</v>
      </c>
      <c r="AN19" s="1">
        <v>399.9749755859375</v>
      </c>
      <c r="AO19" s="1">
        <v>395.28298950195313</v>
      </c>
      <c r="AP19" s="1">
        <v>22.075460433959961</v>
      </c>
      <c r="AQ19" s="1">
        <v>22.316257476806641</v>
      </c>
      <c r="AR19" s="1">
        <v>81.952423095703125</v>
      </c>
      <c r="AS19" s="1">
        <v>82.846351623535156</v>
      </c>
      <c r="AT19" s="1">
        <v>498.96792602539063</v>
      </c>
      <c r="AU19" s="1">
        <v>400</v>
      </c>
      <c r="AV19" s="1">
        <v>1.5122529268264771</v>
      </c>
      <c r="AW19" s="1">
        <v>101.79352569580078</v>
      </c>
      <c r="AX19" s="1">
        <v>0.82921648025512695</v>
      </c>
      <c r="AY19" s="1">
        <v>-2.2861327975988388E-2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2.4948396301269531</v>
      </c>
      <c r="BH19">
        <f t="shared" si="18"/>
        <v>6.1446250886904041E-4</v>
      </c>
      <c r="BI19">
        <f t="shared" si="19"/>
        <v>296.34693756103513</v>
      </c>
      <c r="BJ19">
        <f t="shared" si="20"/>
        <v>295.68903770446775</v>
      </c>
      <c r="BK19">
        <f t="shared" si="21"/>
        <v>63.999998569488525</v>
      </c>
      <c r="BL19">
        <f t="shared" si="22"/>
        <v>0.11821219825575732</v>
      </c>
      <c r="BM19">
        <f t="shared" si="23"/>
        <v>2.8535080850983885</v>
      </c>
      <c r="BN19">
        <f t="shared" si="24"/>
        <v>28.032314094570186</v>
      </c>
      <c r="BO19">
        <f t="shared" si="25"/>
        <v>5.7160566177635452</v>
      </c>
      <c r="BP19">
        <f t="shared" si="26"/>
        <v>22.867987632751465</v>
      </c>
      <c r="BQ19">
        <f t="shared" si="27"/>
        <v>2.797270248905221</v>
      </c>
      <c r="BR19">
        <f t="shared" si="28"/>
        <v>0.10479144874190231</v>
      </c>
      <c r="BS19">
        <f t="shared" si="29"/>
        <v>2.2716505288994231</v>
      </c>
      <c r="BT19">
        <f t="shared" si="30"/>
        <v>0.52561972000579793</v>
      </c>
      <c r="BU19">
        <f t="shared" si="31"/>
        <v>6.5601030998890669E-2</v>
      </c>
      <c r="BV19">
        <f t="shared" si="32"/>
        <v>22.158030999734532</v>
      </c>
      <c r="BW19">
        <f t="shared" si="33"/>
        <v>0.55068453903728709</v>
      </c>
      <c r="BX19">
        <f t="shared" si="34"/>
        <v>79.318418179954392</v>
      </c>
      <c r="BY19">
        <f t="shared" si="35"/>
        <v>393.61718362912143</v>
      </c>
      <c r="BZ19">
        <f t="shared" si="36"/>
        <v>2.3099002190074502E-2</v>
      </c>
      <c r="CA19">
        <f t="shared" si="37"/>
        <v>1615.3781127929688</v>
      </c>
      <c r="CB19">
        <f t="shared" si="38"/>
        <v>349.88337783813478</v>
      </c>
      <c r="CC19">
        <f t="shared" si="39"/>
        <v>1044.9827880859375</v>
      </c>
      <c r="CD19">
        <f t="shared" si="40"/>
        <v>0.66971805008945273</v>
      </c>
      <c r="CE19">
        <f t="shared" si="41"/>
        <v>0.53547796815995252</v>
      </c>
    </row>
    <row r="20" spans="1:83" x14ac:dyDescent="0.25">
      <c r="A20" s="1">
        <v>8</v>
      </c>
      <c r="B20" s="1" t="s">
        <v>103</v>
      </c>
      <c r="C20" s="1">
        <v>2294.5000084424391</v>
      </c>
      <c r="D20" s="1">
        <v>0</v>
      </c>
      <c r="E20">
        <f t="shared" si="0"/>
        <v>8.8997939624691966</v>
      </c>
      <c r="F20">
        <f t="shared" si="1"/>
        <v>0.10451584986528933</v>
      </c>
      <c r="G20">
        <f t="shared" si="2"/>
        <v>255.86831751923509</v>
      </c>
      <c r="H20" s="1">
        <v>18</v>
      </c>
      <c r="I20" s="1">
        <v>0</v>
      </c>
      <c r="J20" s="1">
        <v>294.60406494140625</v>
      </c>
      <c r="K20" s="1">
        <v>1909.982177734375</v>
      </c>
      <c r="L20" s="1">
        <v>0</v>
      </c>
      <c r="M20" s="1">
        <v>1147.2005615234375</v>
      </c>
      <c r="N20" s="1">
        <v>533.25079345703125</v>
      </c>
      <c r="O20">
        <f t="shared" si="3"/>
        <v>0.84575559480305396</v>
      </c>
      <c r="P20">
        <f t="shared" si="4"/>
        <v>1</v>
      </c>
      <c r="Q20">
        <f t="shared" si="5"/>
        <v>0.53517213001631114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6"/>
        <v>0.87443447017669684</v>
      </c>
      <c r="W20">
        <f t="shared" si="7"/>
        <v>4.5285469867027299E-2</v>
      </c>
      <c r="X20">
        <f t="shared" si="8"/>
        <v>0.53517213001631114</v>
      </c>
      <c r="Y20">
        <f t="shared" si="9"/>
        <v>0.39936582922242275</v>
      </c>
      <c r="Z20">
        <f t="shared" si="10"/>
        <v>0.66490694111759618</v>
      </c>
      <c r="AA20" s="1">
        <v>250.94332885742188</v>
      </c>
      <c r="AB20" s="1">
        <v>0.5</v>
      </c>
      <c r="AC20">
        <f t="shared" si="11"/>
        <v>58.717345943388743</v>
      </c>
      <c r="AD20">
        <f t="shared" si="12"/>
        <v>0.56477279447829998</v>
      </c>
      <c r="AE20">
        <f t="shared" si="13"/>
        <v>0.54240444392206966</v>
      </c>
      <c r="AF20">
        <f t="shared" si="14"/>
        <v>22.929821014404297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22.485849380493164</v>
      </c>
      <c r="AL20" s="1">
        <v>22.929821014404297</v>
      </c>
      <c r="AM20" s="1">
        <v>23.015701293945313</v>
      </c>
      <c r="AN20" s="1">
        <v>399.92828369140625</v>
      </c>
      <c r="AO20" s="1">
        <v>396.27127075195313</v>
      </c>
      <c r="AP20" s="1">
        <v>22.032552719116211</v>
      </c>
      <c r="AQ20" s="1">
        <v>22.25389289855957</v>
      </c>
      <c r="AR20" s="1">
        <v>82.060020446777344</v>
      </c>
      <c r="AS20" s="1">
        <v>82.8843994140625</v>
      </c>
      <c r="AT20" s="1">
        <v>498.96444702148438</v>
      </c>
      <c r="AU20" s="1">
        <v>250</v>
      </c>
      <c r="AV20" s="1">
        <v>1.5052323341369629</v>
      </c>
      <c r="AW20" s="1">
        <v>101.79622650146484</v>
      </c>
      <c r="AX20" s="1">
        <v>0.83364760875701904</v>
      </c>
      <c r="AY20" s="1">
        <v>-2.5827826932072639E-2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2.4948222351074216</v>
      </c>
      <c r="BH20">
        <f t="shared" si="18"/>
        <v>5.6477279447829994E-4</v>
      </c>
      <c r="BI20">
        <f t="shared" si="19"/>
        <v>296.07982101440427</v>
      </c>
      <c r="BJ20">
        <f t="shared" si="20"/>
        <v>295.63584938049314</v>
      </c>
      <c r="BK20">
        <f t="shared" si="21"/>
        <v>39.999999105930328</v>
      </c>
      <c r="BL20">
        <f t="shared" si="22"/>
        <v>4.0567290564784753E-2</v>
      </c>
      <c r="BM20">
        <f t="shared" si="23"/>
        <v>2.8077667659631795</v>
      </c>
      <c r="BN20">
        <f t="shared" si="24"/>
        <v>27.582228364061965</v>
      </c>
      <c r="BO20">
        <f t="shared" si="25"/>
        <v>5.3283354655023949</v>
      </c>
      <c r="BP20">
        <f t="shared" si="26"/>
        <v>22.70783519744873</v>
      </c>
      <c r="BQ20">
        <f t="shared" si="27"/>
        <v>2.7702430455428977</v>
      </c>
      <c r="BR20">
        <f t="shared" si="28"/>
        <v>0.1033530556227189</v>
      </c>
      <c r="BS20">
        <f t="shared" si="29"/>
        <v>2.2653623220411099</v>
      </c>
      <c r="BT20">
        <f t="shared" si="30"/>
        <v>0.50488072350178781</v>
      </c>
      <c r="BU20">
        <f t="shared" si="31"/>
        <v>6.4699132761413272E-2</v>
      </c>
      <c r="BV20">
        <f t="shared" si="32"/>
        <v>26.046429204736782</v>
      </c>
      <c r="BW20">
        <f t="shared" si="33"/>
        <v>0.64568979990324971</v>
      </c>
      <c r="BX20">
        <f t="shared" si="34"/>
        <v>80.408744791257462</v>
      </c>
      <c r="BY20">
        <f t="shared" si="35"/>
        <v>394.97793549637385</v>
      </c>
      <c r="BZ20">
        <f t="shared" si="36"/>
        <v>1.8118006022884017E-2</v>
      </c>
      <c r="CA20">
        <f t="shared" si="37"/>
        <v>1615.3781127929688</v>
      </c>
      <c r="CB20">
        <f t="shared" si="38"/>
        <v>218.60861754417422</v>
      </c>
      <c r="CC20">
        <f t="shared" si="39"/>
        <v>1147.2005615234375</v>
      </c>
      <c r="CD20">
        <f t="shared" si="40"/>
        <v>0.72009417177723067</v>
      </c>
      <c r="CE20">
        <f t="shared" si="41"/>
        <v>0.47220004416928585</v>
      </c>
    </row>
    <row r="21" spans="1:83" x14ac:dyDescent="0.25">
      <c r="A21" s="1">
        <v>9</v>
      </c>
      <c r="B21" s="1" t="s">
        <v>104</v>
      </c>
      <c r="C21" s="1">
        <v>2384.5000084424391</v>
      </c>
      <c r="D21" s="1">
        <v>0</v>
      </c>
      <c r="E21">
        <f t="shared" si="0"/>
        <v>5.3875562018491676</v>
      </c>
      <c r="F21">
        <f t="shared" si="1"/>
        <v>0.10197516334400142</v>
      </c>
      <c r="G21">
        <f t="shared" si="2"/>
        <v>309.44797503321803</v>
      </c>
      <c r="H21" s="1">
        <v>19</v>
      </c>
      <c r="I21" s="1">
        <v>0</v>
      </c>
      <c r="J21" s="1">
        <v>294.60406494140625</v>
      </c>
      <c r="K21" s="1">
        <v>1909.982177734375</v>
      </c>
      <c r="L21" s="1">
        <v>0</v>
      </c>
      <c r="M21" s="1">
        <v>1181.3787841796875</v>
      </c>
      <c r="N21" s="1">
        <v>504.01934814453125</v>
      </c>
      <c r="O21">
        <f t="shared" si="3"/>
        <v>0.84575559480305396</v>
      </c>
      <c r="P21">
        <f t="shared" si="4"/>
        <v>1</v>
      </c>
      <c r="Q21">
        <f t="shared" si="5"/>
        <v>0.57336346742124156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6"/>
        <v>0.87405193519592284</v>
      </c>
      <c r="W21">
        <f t="shared" si="7"/>
        <v>4.8719882992745094E-2</v>
      </c>
      <c r="X21">
        <f t="shared" si="8"/>
        <v>0.57336346742124156</v>
      </c>
      <c r="Y21">
        <f t="shared" si="9"/>
        <v>0.38147130483644537</v>
      </c>
      <c r="Z21">
        <f t="shared" si="10"/>
        <v>0.61673986642701306</v>
      </c>
      <c r="AA21" s="1">
        <v>149.79498291015625</v>
      </c>
      <c r="AB21" s="1">
        <v>0.5</v>
      </c>
      <c r="AC21">
        <f t="shared" si="11"/>
        <v>37.534836519532966</v>
      </c>
      <c r="AD21">
        <f t="shared" si="12"/>
        <v>0.51027190248248022</v>
      </c>
      <c r="AE21">
        <f t="shared" si="13"/>
        <v>0.50228455945245765</v>
      </c>
      <c r="AF21">
        <f t="shared" si="14"/>
        <v>22.647726058959961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22.420595169067383</v>
      </c>
      <c r="AL21" s="1">
        <v>22.647726058959961</v>
      </c>
      <c r="AM21" s="1">
        <v>23.013435363769531</v>
      </c>
      <c r="AN21" s="1">
        <v>399.87149047851563</v>
      </c>
      <c r="AO21" s="1">
        <v>397.63088989257813</v>
      </c>
      <c r="AP21" s="1">
        <v>21.979957580566406</v>
      </c>
      <c r="AQ21" s="1">
        <v>22.179933547973633</v>
      </c>
      <c r="AR21" s="1">
        <v>82.190902709960938</v>
      </c>
      <c r="AS21" s="1">
        <v>82.938697814941406</v>
      </c>
      <c r="AT21" s="1">
        <v>499.01406860351563</v>
      </c>
      <c r="AU21" s="1">
        <v>150</v>
      </c>
      <c r="AV21" s="1">
        <v>1.4502885341644287</v>
      </c>
      <c r="AW21" s="1">
        <v>101.79803466796875</v>
      </c>
      <c r="AX21" s="1">
        <v>0.7911229133605957</v>
      </c>
      <c r="AY21" s="1">
        <v>-2.6289787143468857E-2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2.495070343017578</v>
      </c>
      <c r="BH21">
        <f t="shared" si="18"/>
        <v>5.1027190248248021E-4</v>
      </c>
      <c r="BI21">
        <f t="shared" si="19"/>
        <v>295.79772605895994</v>
      </c>
      <c r="BJ21">
        <f t="shared" si="20"/>
        <v>295.57059516906736</v>
      </c>
      <c r="BK21">
        <f t="shared" si="21"/>
        <v>23.999999463558197</v>
      </c>
      <c r="BL21">
        <f t="shared" si="22"/>
        <v>-4.1344963735313149E-3</v>
      </c>
      <c r="BM21">
        <f t="shared" si="23"/>
        <v>2.7601582037023205</v>
      </c>
      <c r="BN21">
        <f t="shared" si="24"/>
        <v>27.114061805859379</v>
      </c>
      <c r="BO21">
        <f t="shared" si="25"/>
        <v>4.9341282578857459</v>
      </c>
      <c r="BP21">
        <f t="shared" si="26"/>
        <v>22.534160614013672</v>
      </c>
      <c r="BQ21">
        <f t="shared" si="27"/>
        <v>2.7411923506633631</v>
      </c>
      <c r="BR21">
        <f t="shared" si="28"/>
        <v>0.10086791548070928</v>
      </c>
      <c r="BS21">
        <f t="shared" si="29"/>
        <v>2.2578736442498628</v>
      </c>
      <c r="BT21">
        <f t="shared" si="30"/>
        <v>0.48331870641350028</v>
      </c>
      <c r="BU21">
        <f t="shared" si="31"/>
        <v>6.3141000153314669E-2</v>
      </c>
      <c r="BV21">
        <f t="shared" si="32"/>
        <v>31.501195690364259</v>
      </c>
      <c r="BW21">
        <f t="shared" si="33"/>
        <v>0.77822921432692738</v>
      </c>
      <c r="BX21">
        <f t="shared" si="34"/>
        <v>81.545058887328835</v>
      </c>
      <c r="BY21">
        <f t="shared" si="35"/>
        <v>396.84795981502236</v>
      </c>
      <c r="BZ21">
        <f t="shared" si="36"/>
        <v>1.1070450959187562E-2</v>
      </c>
      <c r="CA21">
        <f t="shared" si="37"/>
        <v>1615.3781127929688</v>
      </c>
      <c r="CB21">
        <f t="shared" si="38"/>
        <v>131.10779027938844</v>
      </c>
      <c r="CC21">
        <f t="shared" si="39"/>
        <v>1181.3787841796875</v>
      </c>
      <c r="CD21">
        <f t="shared" si="40"/>
        <v>0.76384612837969956</v>
      </c>
      <c r="CE21">
        <f t="shared" si="41"/>
        <v>0.4510420116408172</v>
      </c>
    </row>
    <row r="22" spans="1:83" x14ac:dyDescent="0.25">
      <c r="A22" s="1">
        <v>10</v>
      </c>
      <c r="B22" s="1" t="s">
        <v>105</v>
      </c>
      <c r="C22" s="1">
        <v>2466.5000084424391</v>
      </c>
      <c r="D22" s="1">
        <v>0</v>
      </c>
      <c r="E22">
        <f t="shared" si="0"/>
        <v>3.751890714311223</v>
      </c>
      <c r="F22">
        <f t="shared" si="1"/>
        <v>0.11036482604515746</v>
      </c>
      <c r="G22">
        <f t="shared" si="2"/>
        <v>340.45773821278738</v>
      </c>
      <c r="H22" s="1">
        <v>20</v>
      </c>
      <c r="I22" s="1">
        <v>0</v>
      </c>
      <c r="J22" s="1">
        <v>294.60406494140625</v>
      </c>
      <c r="K22" s="1">
        <v>1909.982177734375</v>
      </c>
      <c r="L22" s="1">
        <v>0</v>
      </c>
      <c r="M22" s="1">
        <v>1219.34521484375</v>
      </c>
      <c r="N22" s="1">
        <v>483.2796630859375</v>
      </c>
      <c r="O22">
        <f t="shared" si="3"/>
        <v>0.84575559480305396</v>
      </c>
      <c r="P22">
        <f t="shared" si="4"/>
        <v>1</v>
      </c>
      <c r="Q22">
        <f t="shared" si="5"/>
        <v>0.60365640738757798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6"/>
        <v>0.87356316995620731</v>
      </c>
      <c r="W22">
        <f t="shared" si="7"/>
        <v>5.439664671931442E-2</v>
      </c>
      <c r="X22">
        <f t="shared" si="8"/>
        <v>0.60365640738757798</v>
      </c>
      <c r="Y22">
        <f t="shared" si="9"/>
        <v>0.36159340696563991</v>
      </c>
      <c r="Z22">
        <f t="shared" si="10"/>
        <v>0.56639986320783242</v>
      </c>
      <c r="AA22" s="1">
        <v>101.26573181152344</v>
      </c>
      <c r="AB22" s="1">
        <v>0.5</v>
      </c>
      <c r="AC22">
        <f t="shared" si="11"/>
        <v>26.700330686949492</v>
      </c>
      <c r="AD22">
        <f t="shared" si="12"/>
        <v>0.52736121946149184</v>
      </c>
      <c r="AE22">
        <f t="shared" si="13"/>
        <v>0.48016634706724215</v>
      </c>
      <c r="AF22">
        <f t="shared" si="14"/>
        <v>22.487760543823242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22.394023895263672</v>
      </c>
      <c r="AL22" s="1">
        <v>22.487760543823242</v>
      </c>
      <c r="AM22" s="1">
        <v>23.019109725952148</v>
      </c>
      <c r="AN22" s="1">
        <v>399.8441162109375</v>
      </c>
      <c r="AO22" s="1">
        <v>398.25619506835938</v>
      </c>
      <c r="AP22" s="1">
        <v>21.927644729614258</v>
      </c>
      <c r="AQ22" s="1">
        <v>22.134330749511719</v>
      </c>
      <c r="AR22" s="1">
        <v>82.130722045898438</v>
      </c>
      <c r="AS22" s="1">
        <v>82.904876708984375</v>
      </c>
      <c r="AT22" s="1">
        <v>499.006591796875</v>
      </c>
      <c r="AU22" s="1">
        <v>100</v>
      </c>
      <c r="AV22" s="1">
        <v>1.5263650417327881</v>
      </c>
      <c r="AW22" s="1">
        <v>101.80158233642578</v>
      </c>
      <c r="AX22" s="1">
        <v>0.73893481492996216</v>
      </c>
      <c r="AY22" s="1">
        <v>-3.2024804502725601E-2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2.4950329589843747</v>
      </c>
      <c r="BH22">
        <f t="shared" si="18"/>
        <v>5.2736121946149179E-4</v>
      </c>
      <c r="BI22">
        <f t="shared" si="19"/>
        <v>295.63776054382322</v>
      </c>
      <c r="BJ22">
        <f t="shared" si="20"/>
        <v>295.54402389526365</v>
      </c>
      <c r="BK22">
        <f t="shared" si="21"/>
        <v>15.999999642372131</v>
      </c>
      <c r="BL22">
        <f t="shared" si="22"/>
        <v>-3.3215317656493992E-2</v>
      </c>
      <c r="BM22">
        <f t="shared" si="23"/>
        <v>2.7334762413253402</v>
      </c>
      <c r="BN22">
        <f t="shared" si="24"/>
        <v>26.851019194298622</v>
      </c>
      <c r="BO22">
        <f t="shared" si="25"/>
        <v>4.7166884447869037</v>
      </c>
      <c r="BP22">
        <f t="shared" si="26"/>
        <v>22.440892219543457</v>
      </c>
      <c r="BQ22">
        <f t="shared" si="27"/>
        <v>2.7257015651651355</v>
      </c>
      <c r="BR22">
        <f t="shared" si="28"/>
        <v>0.10906905099679021</v>
      </c>
      <c r="BS22">
        <f t="shared" si="29"/>
        <v>2.253309894258098</v>
      </c>
      <c r="BT22">
        <f t="shared" si="30"/>
        <v>0.47239167090703749</v>
      </c>
      <c r="BU22">
        <f t="shared" si="31"/>
        <v>6.8283401830561349E-2</v>
      </c>
      <c r="BV22">
        <f t="shared" si="32"/>
        <v>34.659136468742368</v>
      </c>
      <c r="BW22">
        <f t="shared" si="33"/>
        <v>0.85487116692396692</v>
      </c>
      <c r="BX22">
        <f t="shared" si="34"/>
        <v>82.204232142970042</v>
      </c>
      <c r="BY22">
        <f t="shared" si="35"/>
        <v>397.71096306002727</v>
      </c>
      <c r="BZ22">
        <f t="shared" si="36"/>
        <v>7.7549105732783851E-3</v>
      </c>
      <c r="CA22">
        <f t="shared" si="37"/>
        <v>1615.3781127929688</v>
      </c>
      <c r="CB22">
        <f t="shared" si="38"/>
        <v>87.35631699562073</v>
      </c>
      <c r="CC22">
        <f t="shared" si="39"/>
        <v>1219.34521484375</v>
      </c>
      <c r="CD22">
        <f t="shared" si="40"/>
        <v>0.79596928484856966</v>
      </c>
      <c r="CE22">
        <f t="shared" si="41"/>
        <v>0.42753888852469485</v>
      </c>
    </row>
    <row r="23" spans="1:83" x14ac:dyDescent="0.25">
      <c r="A23" s="1">
        <v>11</v>
      </c>
      <c r="B23" s="1" t="s">
        <v>106</v>
      </c>
      <c r="C23" s="1">
        <v>2565.5000084424391</v>
      </c>
      <c r="D23" s="1">
        <v>0</v>
      </c>
      <c r="E23">
        <f t="shared" si="0"/>
        <v>1.3768314927801697</v>
      </c>
      <c r="F23">
        <f t="shared" si="1"/>
        <v>0.11888260705774488</v>
      </c>
      <c r="G23">
        <f t="shared" si="2"/>
        <v>377.88003838041504</v>
      </c>
      <c r="H23" s="1">
        <v>21</v>
      </c>
      <c r="I23" s="1">
        <v>0</v>
      </c>
      <c r="J23" s="1">
        <v>294.60406494140625</v>
      </c>
      <c r="K23" s="1">
        <v>1909.982177734375</v>
      </c>
      <c r="L23" s="1">
        <v>0</v>
      </c>
      <c r="M23" s="1">
        <v>1267.050048828125</v>
      </c>
      <c r="N23" s="1">
        <v>456.43600463867188</v>
      </c>
      <c r="O23">
        <f t="shared" si="3"/>
        <v>0.84575559480305396</v>
      </c>
      <c r="P23">
        <f t="shared" si="4"/>
        <v>1</v>
      </c>
      <c r="Q23">
        <f t="shared" si="5"/>
        <v>0.63976481823995623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6"/>
        <v>0.87334120607376098</v>
      </c>
      <c r="W23">
        <f t="shared" si="7"/>
        <v>5.4430764888916197E-2</v>
      </c>
      <c r="X23">
        <f t="shared" si="8"/>
        <v>0.63976481823995623</v>
      </c>
      <c r="Y23">
        <f t="shared" si="9"/>
        <v>0.33661682103698864</v>
      </c>
      <c r="Z23">
        <f t="shared" si="10"/>
        <v>0.50742441429278029</v>
      </c>
      <c r="AA23" s="1">
        <v>48.885341644287109</v>
      </c>
      <c r="AB23" s="1">
        <v>0.5</v>
      </c>
      <c r="AC23">
        <f t="shared" si="11"/>
        <v>13.656926257880444</v>
      </c>
      <c r="AD23">
        <f t="shared" si="12"/>
        <v>0.55015615161702347</v>
      </c>
      <c r="AE23">
        <f t="shared" si="13"/>
        <v>0.46549907910414134</v>
      </c>
      <c r="AF23">
        <f t="shared" si="14"/>
        <v>22.373249053955078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22.374151229858398</v>
      </c>
      <c r="AL23" s="1">
        <v>22.373249053955078</v>
      </c>
      <c r="AM23" s="1">
        <v>23.019584655761719</v>
      </c>
      <c r="AN23" s="1">
        <v>400.1629638671875</v>
      </c>
      <c r="AO23" s="1">
        <v>399.52301025390625</v>
      </c>
      <c r="AP23" s="1">
        <v>21.876869201660156</v>
      </c>
      <c r="AQ23" s="1">
        <v>22.092508316040039</v>
      </c>
      <c r="AR23" s="1">
        <v>82.038284301757813</v>
      </c>
      <c r="AS23" s="1">
        <v>82.846939086914063</v>
      </c>
      <c r="AT23" s="1">
        <v>498.9835205078125</v>
      </c>
      <c r="AU23" s="1">
        <v>50</v>
      </c>
      <c r="AV23" s="1">
        <v>1.5038259029388428</v>
      </c>
      <c r="AW23" s="1">
        <v>101.7999267578125</v>
      </c>
      <c r="AX23" s="1">
        <v>0.72240954637527466</v>
      </c>
      <c r="AY23" s="1">
        <v>-3.2774966210126877E-2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2.4949176025390623</v>
      </c>
      <c r="BH23">
        <f t="shared" si="18"/>
        <v>5.5015615161702351E-4</v>
      </c>
      <c r="BI23">
        <f t="shared" si="19"/>
        <v>295.52324905395506</v>
      </c>
      <c r="BJ23">
        <f t="shared" si="20"/>
        <v>295.52415122985838</v>
      </c>
      <c r="BK23">
        <f t="shared" si="21"/>
        <v>7.9999998211860657</v>
      </c>
      <c r="BL23">
        <f t="shared" si="22"/>
        <v>-6.5041881782686384E-2</v>
      </c>
      <c r="BM23">
        <f t="shared" si="23"/>
        <v>2.7145148075733809</v>
      </c>
      <c r="BN23">
        <f t="shared" si="24"/>
        <v>26.665194111891235</v>
      </c>
      <c r="BO23">
        <f t="shared" si="25"/>
        <v>4.5726857958511964</v>
      </c>
      <c r="BP23">
        <f t="shared" si="26"/>
        <v>22.373700141906738</v>
      </c>
      <c r="BQ23">
        <f t="shared" si="27"/>
        <v>2.7145892747578242</v>
      </c>
      <c r="BR23">
        <f t="shared" si="28"/>
        <v>0.11738046317096457</v>
      </c>
      <c r="BS23">
        <f t="shared" si="29"/>
        <v>2.2490157284692396</v>
      </c>
      <c r="BT23">
        <f t="shared" si="30"/>
        <v>0.46557354628858461</v>
      </c>
      <c r="BU23">
        <f t="shared" si="31"/>
        <v>7.3496284929079739E-2</v>
      </c>
      <c r="BV23">
        <f t="shared" si="32"/>
        <v>38.468160230365626</v>
      </c>
      <c r="BW23">
        <f t="shared" si="33"/>
        <v>0.94582797156104581</v>
      </c>
      <c r="BX23">
        <f t="shared" si="34"/>
        <v>82.645068516229216</v>
      </c>
      <c r="BY23">
        <f t="shared" si="35"/>
        <v>399.3229264409423</v>
      </c>
      <c r="BZ23">
        <f t="shared" si="36"/>
        <v>2.8495316827982812E-3</v>
      </c>
      <c r="CA23">
        <f t="shared" si="37"/>
        <v>1615.3781127929688</v>
      </c>
      <c r="CB23">
        <f t="shared" si="38"/>
        <v>43.667060303688046</v>
      </c>
      <c r="CC23">
        <f t="shared" si="39"/>
        <v>1267.050048828125</v>
      </c>
      <c r="CD23">
        <f t="shared" si="40"/>
        <v>0.83358259237140564</v>
      </c>
      <c r="CE23">
        <f t="shared" si="41"/>
        <v>0.39800720575235993</v>
      </c>
    </row>
    <row r="24" spans="1:83" x14ac:dyDescent="0.25">
      <c r="A24" s="1">
        <v>12</v>
      </c>
      <c r="B24" s="1" t="s">
        <v>107</v>
      </c>
      <c r="C24" s="1">
        <v>2676.5000084424391</v>
      </c>
      <c r="D24" s="1">
        <v>0</v>
      </c>
      <c r="E24">
        <f t="shared" si="0"/>
        <v>-1.2498861607752694</v>
      </c>
      <c r="F24">
        <f t="shared" si="1"/>
        <v>0.13091262184584718</v>
      </c>
      <c r="G24">
        <f t="shared" si="2"/>
        <v>412.88558299330111</v>
      </c>
      <c r="H24" s="1">
        <v>22</v>
      </c>
      <c r="I24" s="1">
        <v>0</v>
      </c>
      <c r="J24" s="1">
        <v>294.60406494140625</v>
      </c>
      <c r="K24" s="1">
        <v>1909.982177734375</v>
      </c>
      <c r="L24" s="1">
        <v>0</v>
      </c>
      <c r="M24" s="1">
        <v>1372.7882080078125</v>
      </c>
      <c r="N24" s="1">
        <v>377.35586547851563</v>
      </c>
      <c r="O24">
        <f t="shared" si="3"/>
        <v>0.84575559480305396</v>
      </c>
      <c r="P24">
        <f t="shared" si="4"/>
        <v>1</v>
      </c>
      <c r="Q24">
        <f t="shared" si="5"/>
        <v>0.72511720068885666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0.72511720068885666</v>
      </c>
      <c r="Y24">
        <f t="shared" si="9"/>
        <v>0.28125601169943015</v>
      </c>
      <c r="Z24">
        <f t="shared" si="10"/>
        <v>0.39131598493706271</v>
      </c>
      <c r="AA24" s="1">
        <v>3.9000194519758224E-2</v>
      </c>
      <c r="AB24" s="1">
        <v>0.5</v>
      </c>
      <c r="AC24">
        <f t="shared" si="11"/>
        <v>1.2301674666272267E-2</v>
      </c>
      <c r="AD24">
        <f t="shared" si="12"/>
        <v>0.57168286656168554</v>
      </c>
      <c r="AE24">
        <f t="shared" si="13"/>
        <v>0.43991377095299056</v>
      </c>
      <c r="AF24">
        <f t="shared" si="14"/>
        <v>22.193565368652344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22.363183975219727</v>
      </c>
      <c r="AL24" s="1">
        <v>22.193565368652344</v>
      </c>
      <c r="AM24" s="1">
        <v>23.015439987182617</v>
      </c>
      <c r="AN24" s="1">
        <v>399.89117431640625</v>
      </c>
      <c r="AO24" s="1">
        <v>400.30044555664063</v>
      </c>
      <c r="AP24" s="1">
        <v>21.829023361206055</v>
      </c>
      <c r="AQ24" s="1">
        <v>22.053121566772461</v>
      </c>
      <c r="AR24" s="1">
        <v>81.916175842285156</v>
      </c>
      <c r="AS24" s="1">
        <v>82.757133483886719</v>
      </c>
      <c r="AT24" s="1">
        <v>498.95578002929688</v>
      </c>
      <c r="AU24" s="1">
        <v>0</v>
      </c>
      <c r="AV24" s="1">
        <v>1.4009429216384888</v>
      </c>
      <c r="AW24" s="1">
        <v>101.80327606201172</v>
      </c>
      <c r="AX24" s="1">
        <v>0.73031967878341675</v>
      </c>
      <c r="AY24" s="1">
        <v>-3.2648414373397827E-2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2.4947789001464842</v>
      </c>
      <c r="BH24">
        <f t="shared" si="18"/>
        <v>5.7168286656168559E-4</v>
      </c>
      <c r="BI24">
        <f t="shared" si="19"/>
        <v>295.34356536865232</v>
      </c>
      <c r="BJ24">
        <f t="shared" si="20"/>
        <v>295.5131839752197</v>
      </c>
      <c r="BK24">
        <f t="shared" si="21"/>
        <v>0</v>
      </c>
      <c r="BL24">
        <f t="shared" si="22"/>
        <v>-9.3363378094886443E-2</v>
      </c>
      <c r="BM24">
        <f t="shared" si="23"/>
        <v>2.6849937938442316</v>
      </c>
      <c r="BN24">
        <f t="shared" si="24"/>
        <v>26.374335853481902</v>
      </c>
      <c r="BO24">
        <f t="shared" si="25"/>
        <v>4.3212142867094414</v>
      </c>
      <c r="BP24">
        <f t="shared" si="26"/>
        <v>22.278374671936035</v>
      </c>
      <c r="BQ24">
        <f t="shared" si="27"/>
        <v>2.6988922830378317</v>
      </c>
      <c r="BR24">
        <f t="shared" si="28"/>
        <v>0.12909341118265222</v>
      </c>
      <c r="BS24">
        <f t="shared" si="29"/>
        <v>2.2450800228912411</v>
      </c>
      <c r="BT24">
        <f t="shared" si="30"/>
        <v>0.4538122601465906</v>
      </c>
      <c r="BU24">
        <f t="shared" si="31"/>
        <v>8.0844878013551821E-2</v>
      </c>
      <c r="BV24">
        <f t="shared" si="32"/>
        <v>42.03310498749169</v>
      </c>
      <c r="BW24">
        <f t="shared" si="33"/>
        <v>1.0314392291498955</v>
      </c>
      <c r="BX24">
        <f t="shared" si="34"/>
        <v>83.442600657037161</v>
      </c>
      <c r="BY24">
        <f t="shared" si="35"/>
        <v>400.48208142866287</v>
      </c>
      <c r="BZ24">
        <f t="shared" si="36"/>
        <v>-2.6042051971033268E-3</v>
      </c>
      <c r="CA24">
        <f t="shared" si="37"/>
        <v>1615.3781127929688</v>
      </c>
      <c r="CB24">
        <f t="shared" si="38"/>
        <v>0</v>
      </c>
      <c r="CC24">
        <f t="shared" si="39"/>
        <v>1372.7882080078125</v>
      </c>
      <c r="CD24">
        <f t="shared" si="40"/>
        <v>0.92324891710820434</v>
      </c>
      <c r="CE24">
        <f t="shared" si="41"/>
        <v>0.33254998657729784</v>
      </c>
    </row>
    <row r="25" spans="1:83" x14ac:dyDescent="0.25">
      <c r="A25" s="1">
        <v>13</v>
      </c>
      <c r="B25" s="1" t="s">
        <v>108</v>
      </c>
      <c r="C25" s="1">
        <v>3756.0000084079802</v>
      </c>
      <c r="D25" s="1">
        <v>0</v>
      </c>
      <c r="E25">
        <f t="shared" si="0"/>
        <v>-1.7687070119593975</v>
      </c>
      <c r="F25">
        <f t="shared" si="1"/>
        <v>9.3927176422823111E-2</v>
      </c>
      <c r="G25">
        <f t="shared" si="2"/>
        <v>427.53645929534304</v>
      </c>
      <c r="H25" s="1">
        <v>22</v>
      </c>
      <c r="I25" s="1">
        <v>0</v>
      </c>
      <c r="J25" s="1">
        <v>294.60406494140625</v>
      </c>
      <c r="K25" s="1">
        <v>1909.982177734375</v>
      </c>
      <c r="L25" s="1">
        <v>0</v>
      </c>
      <c r="M25" s="1">
        <v>1372.7882080078125</v>
      </c>
      <c r="N25" s="1">
        <v>377.35586547851563</v>
      </c>
      <c r="O25">
        <f t="shared" si="3"/>
        <v>0.84575559480305396</v>
      </c>
      <c r="P25">
        <f t="shared" si="4"/>
        <v>1</v>
      </c>
      <c r="Q25">
        <f t="shared" si="5"/>
        <v>0.72511720068885666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0.72511720068885666</v>
      </c>
      <c r="Y25">
        <f t="shared" si="9"/>
        <v>0.28125601169943015</v>
      </c>
      <c r="Z25">
        <f>($K$25-M25)/M25</f>
        <v>0.39131598493706271</v>
      </c>
      <c r="AA25" s="1">
        <v>3.9000194519758224E-2</v>
      </c>
      <c r="AB25" s="1">
        <v>0.5</v>
      </c>
      <c r="AC25">
        <f t="shared" si="11"/>
        <v>1.2301674666272267E-2</v>
      </c>
      <c r="AD25">
        <f t="shared" si="12"/>
        <v>0.46525610972290948</v>
      </c>
      <c r="AE25">
        <f t="shared" si="13"/>
        <v>0.49705543593230583</v>
      </c>
      <c r="AF25">
        <f t="shared" si="14"/>
        <v>22.605413436889648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22.469358444213867</v>
      </c>
      <c r="AL25" s="1">
        <v>22.605413436889648</v>
      </c>
      <c r="AM25" s="1">
        <v>23.017749786376953</v>
      </c>
      <c r="AN25" s="1">
        <v>399.82199096679688</v>
      </c>
      <c r="AO25" s="1">
        <v>400.45611572265625</v>
      </c>
      <c r="AP25" s="1">
        <v>21.968778610229492</v>
      </c>
      <c r="AQ25" s="1">
        <v>22.151094436645508</v>
      </c>
      <c r="AR25" s="1">
        <v>81.945396423339844</v>
      </c>
      <c r="AS25" s="1">
        <v>82.625450134277344</v>
      </c>
      <c r="AT25" s="1">
        <v>499.07919311523438</v>
      </c>
      <c r="AU25" s="1">
        <v>0</v>
      </c>
      <c r="AV25" s="1">
        <v>0.80618774890899658</v>
      </c>
      <c r="AW25" s="1">
        <v>101.84702301025391</v>
      </c>
      <c r="AX25" s="1">
        <v>0.79871261119842529</v>
      </c>
      <c r="AY25" s="1">
        <v>-2.9024833813309669E-2</v>
      </c>
      <c r="AZ25" s="1">
        <v>1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2.4953959655761717</v>
      </c>
      <c r="BH25">
        <f t="shared" si="18"/>
        <v>4.6525610972290946E-4</v>
      </c>
      <c r="BI25">
        <f t="shared" si="19"/>
        <v>295.75541343688963</v>
      </c>
      <c r="BJ25">
        <f t="shared" si="20"/>
        <v>295.61935844421384</v>
      </c>
      <c r="BK25">
        <f t="shared" si="21"/>
        <v>0</v>
      </c>
      <c r="BL25">
        <f t="shared" si="22"/>
        <v>-8.8171403629524067E-2</v>
      </c>
      <c r="BM25">
        <f t="shared" si="23"/>
        <v>2.753078460723648</v>
      </c>
      <c r="BN25">
        <f t="shared" si="24"/>
        <v>27.031506462849379</v>
      </c>
      <c r="BO25">
        <f t="shared" si="25"/>
        <v>4.8804120262038708</v>
      </c>
      <c r="BP25">
        <f t="shared" si="26"/>
        <v>22.537385940551758</v>
      </c>
      <c r="BQ25">
        <f t="shared" si="27"/>
        <v>2.7417294147714832</v>
      </c>
      <c r="BR25">
        <f t="shared" si="28"/>
        <v>9.2986996693314714E-2</v>
      </c>
      <c r="BS25">
        <f t="shared" si="29"/>
        <v>2.2560230247913422</v>
      </c>
      <c r="BT25">
        <f t="shared" si="30"/>
        <v>0.48570638998014104</v>
      </c>
      <c r="BU25">
        <f t="shared" si="31"/>
        <v>5.8200617195377023E-2</v>
      </c>
      <c r="BV25">
        <f t="shared" si="32"/>
        <v>43.543315607575288</v>
      </c>
      <c r="BW25">
        <f t="shared" si="33"/>
        <v>1.0676237482946616</v>
      </c>
      <c r="BX25">
        <f t="shared" si="34"/>
        <v>81.675566033354556</v>
      </c>
      <c r="BY25">
        <f t="shared" si="35"/>
        <v>400.71314764328315</v>
      </c>
      <c r="BZ25">
        <f t="shared" si="36"/>
        <v>-3.6050762795920579E-3</v>
      </c>
      <c r="CA25">
        <f t="shared" si="37"/>
        <v>1615.3781127929688</v>
      </c>
      <c r="CB25">
        <f t="shared" si="38"/>
        <v>0</v>
      </c>
      <c r="CC25">
        <f t="shared" si="39"/>
        <v>1372.7882080078125</v>
      </c>
      <c r="CD25">
        <f t="shared" si="40"/>
        <v>0.92324891710820434</v>
      </c>
      <c r="CE25">
        <f t="shared" si="41"/>
        <v>0.33254998657729784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2020_02_04_1200_1_basil_12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2020-02-06T10:56:00Z</dcterms:created>
  <dcterms:modified xsi:type="dcterms:W3CDTF">2020-02-13T09:40:50Z</dcterms:modified>
</cp:coreProperties>
</file>